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\BUDZET\2019-BUDZET\2019-Finansijski plan i program rada\619-20191220-FinPlan2019-Izmena3\"/>
    </mc:Choice>
  </mc:AlternateContent>
  <bookViews>
    <workbookView xWindow="480" yWindow="45" windowWidth="24240" windowHeight="12330" tabRatio="819" activeTab="1"/>
  </bookViews>
  <sheets>
    <sheet name="план 2019. - извор 01" sheetId="1" r:id="rId1"/>
    <sheet name="план 2019. - извор 04" sheetId="2" r:id="rId2"/>
    <sheet name="план 2019. - извор 07" sheetId="3" r:id="rId3"/>
    <sheet name="буџетска резерва" sheetId="6" r:id="rId4"/>
    <sheet name="план 2019-укупно" sheetId="8" r:id="rId5"/>
  </sheets>
  <calcPr calcId="162913"/>
</workbook>
</file>

<file path=xl/calcChain.xml><?xml version="1.0" encoding="utf-8"?>
<calcChain xmlns="http://schemas.openxmlformats.org/spreadsheetml/2006/main">
  <c r="G8" i="8" l="1"/>
  <c r="E116" i="8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G29" i="8" s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F70" i="8"/>
  <c r="E70" i="8"/>
  <c r="E69" i="8" s="1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F33" i="8" s="1"/>
  <c r="E34" i="8"/>
  <c r="D34" i="8"/>
  <c r="F31" i="8"/>
  <c r="F30" i="8" s="1"/>
  <c r="E31" i="8"/>
  <c r="E30" i="8" s="1"/>
  <c r="D31" i="8"/>
  <c r="D30" i="8"/>
  <c r="F28" i="8"/>
  <c r="F27" i="8"/>
  <c r="E27" i="8"/>
  <c r="D27" i="8"/>
  <c r="F26" i="8"/>
  <c r="E26" i="8"/>
  <c r="E24" i="8" s="1"/>
  <c r="D26" i="8"/>
  <c r="F25" i="8"/>
  <c r="F24" i="8" s="1"/>
  <c r="E25" i="8"/>
  <c r="G25" i="8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G20" i="8" s="1"/>
  <c r="F19" i="8"/>
  <c r="E19" i="8"/>
  <c r="D19" i="8"/>
  <c r="G19" i="8" s="1"/>
  <c r="F18" i="8"/>
  <c r="F17" i="8"/>
  <c r="F16" i="8" s="1"/>
  <c r="E17" i="8"/>
  <c r="E16" i="8" s="1"/>
  <c r="D17" i="8"/>
  <c r="G17" i="8" s="1"/>
  <c r="G116" i="6"/>
  <c r="F115" i="6"/>
  <c r="E115" i="6"/>
  <c r="G115" i="6" s="1"/>
  <c r="D115" i="6"/>
  <c r="F114" i="6"/>
  <c r="D114" i="6"/>
  <c r="G113" i="6"/>
  <c r="F112" i="6"/>
  <c r="G112" i="6" s="1"/>
  <c r="E112" i="6"/>
  <c r="D112" i="6"/>
  <c r="G111" i="6"/>
  <c r="G110" i="6"/>
  <c r="G109" i="6"/>
  <c r="G108" i="6"/>
  <c r="F107" i="6"/>
  <c r="F103" i="6" s="1"/>
  <c r="F102" i="6" s="1"/>
  <c r="E107" i="6"/>
  <c r="D107" i="6"/>
  <c r="G106" i="6"/>
  <c r="G105" i="6"/>
  <c r="F104" i="6"/>
  <c r="E104" i="6"/>
  <c r="D104" i="6"/>
  <c r="G104" i="6" s="1"/>
  <c r="E103" i="6"/>
  <c r="D103" i="6"/>
  <c r="G103" i="6" s="1"/>
  <c r="G101" i="6"/>
  <c r="F100" i="6"/>
  <c r="E100" i="6"/>
  <c r="G100" i="6" s="1"/>
  <c r="D100" i="6"/>
  <c r="G99" i="6"/>
  <c r="F98" i="6"/>
  <c r="G98" i="6" s="1"/>
  <c r="E98" i="6"/>
  <c r="D98" i="6"/>
  <c r="G97" i="6"/>
  <c r="G96" i="6"/>
  <c r="F95" i="6"/>
  <c r="E95" i="6"/>
  <c r="D95" i="6"/>
  <c r="G95" i="6" s="1"/>
  <c r="G94" i="6"/>
  <c r="F93" i="6"/>
  <c r="E93" i="6"/>
  <c r="G93" i="6" s="1"/>
  <c r="D93" i="6"/>
  <c r="E92" i="6"/>
  <c r="G91" i="6"/>
  <c r="F90" i="6"/>
  <c r="G90" i="6" s="1"/>
  <c r="E90" i="6"/>
  <c r="D90" i="6"/>
  <c r="G89" i="6"/>
  <c r="G88" i="6"/>
  <c r="G87" i="6"/>
  <c r="G86" i="6"/>
  <c r="G85" i="6"/>
  <c r="G84" i="6"/>
  <c r="F84" i="6"/>
  <c r="E84" i="6"/>
  <c r="D84" i="6"/>
  <c r="G83" i="6"/>
  <c r="G82" i="6"/>
  <c r="F81" i="6"/>
  <c r="E81" i="6"/>
  <c r="E80" i="6" s="1"/>
  <c r="D81" i="6"/>
  <c r="G81" i="6" s="1"/>
  <c r="F80" i="6"/>
  <c r="D80" i="6"/>
  <c r="G79" i="6"/>
  <c r="G78" i="6"/>
  <c r="G77" i="6"/>
  <c r="G76" i="6"/>
  <c r="G75" i="6"/>
  <c r="G74" i="6"/>
  <c r="G73" i="6"/>
  <c r="F72" i="6"/>
  <c r="E72" i="6"/>
  <c r="E32" i="6" s="1"/>
  <c r="E14" i="6" s="1"/>
  <c r="D72" i="6"/>
  <c r="G72" i="6" s="1"/>
  <c r="G71" i="6"/>
  <c r="G70" i="6"/>
  <c r="F69" i="6"/>
  <c r="G69" i="6" s="1"/>
  <c r="E69" i="6"/>
  <c r="D69" i="6"/>
  <c r="G68" i="6"/>
  <c r="G67" i="6"/>
  <c r="G66" i="6"/>
  <c r="G65" i="6"/>
  <c r="F64" i="6"/>
  <c r="G64" i="6" s="1"/>
  <c r="E64" i="6"/>
  <c r="D64" i="6"/>
  <c r="G63" i="6"/>
  <c r="G62" i="6"/>
  <c r="G61" i="6"/>
  <c r="G60" i="6"/>
  <c r="G59" i="6"/>
  <c r="G58" i="6"/>
  <c r="G57" i="6"/>
  <c r="G56" i="6"/>
  <c r="F55" i="6"/>
  <c r="G55" i="6" s="1"/>
  <c r="E55" i="6"/>
  <c r="D55" i="6"/>
  <c r="G54" i="6"/>
  <c r="G53" i="6"/>
  <c r="G52" i="6"/>
  <c r="G51" i="6"/>
  <c r="F50" i="6"/>
  <c r="G50" i="6" s="1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G33" i="6" s="1"/>
  <c r="E33" i="6"/>
  <c r="D33" i="6"/>
  <c r="G31" i="6"/>
  <c r="G30" i="6"/>
  <c r="F30" i="6"/>
  <c r="E30" i="6"/>
  <c r="D30" i="6"/>
  <c r="G29" i="6"/>
  <c r="F28" i="6"/>
  <c r="E28" i="6"/>
  <c r="D28" i="6"/>
  <c r="G28" i="6" s="1"/>
  <c r="G27" i="6"/>
  <c r="G26" i="6"/>
  <c r="G25" i="6"/>
  <c r="G24" i="6"/>
  <c r="F24" i="6"/>
  <c r="E24" i="6"/>
  <c r="D24" i="6"/>
  <c r="G23" i="6"/>
  <c r="F22" i="6"/>
  <c r="E22" i="6"/>
  <c r="D22" i="6"/>
  <c r="G22" i="6" s="1"/>
  <c r="G21" i="6"/>
  <c r="G20" i="6"/>
  <c r="G19" i="6"/>
  <c r="G18" i="6"/>
  <c r="F18" i="6"/>
  <c r="F15" i="6" s="1"/>
  <c r="E18" i="6"/>
  <c r="D18" i="6"/>
  <c r="G17" i="6"/>
  <c r="F16" i="6"/>
  <c r="E16" i="6"/>
  <c r="D16" i="6"/>
  <c r="G16" i="6" s="1"/>
  <c r="E15" i="6"/>
  <c r="G116" i="3"/>
  <c r="F115" i="3"/>
  <c r="E115" i="3"/>
  <c r="G115" i="3" s="1"/>
  <c r="D115" i="3"/>
  <c r="F114" i="3"/>
  <c r="D114" i="3"/>
  <c r="G113" i="3"/>
  <c r="F112" i="3"/>
  <c r="G112" i="3" s="1"/>
  <c r="E112" i="3"/>
  <c r="D112" i="3"/>
  <c r="G111" i="3"/>
  <c r="G110" i="3"/>
  <c r="G109" i="3"/>
  <c r="G108" i="3"/>
  <c r="F107" i="3"/>
  <c r="F103" i="3" s="1"/>
  <c r="F102" i="3" s="1"/>
  <c r="E107" i="3"/>
  <c r="D107" i="3"/>
  <c r="G106" i="3"/>
  <c r="G105" i="3"/>
  <c r="F104" i="3"/>
  <c r="E104" i="3"/>
  <c r="D104" i="3"/>
  <c r="G104" i="3" s="1"/>
  <c r="E103" i="3"/>
  <c r="D103" i="3"/>
  <c r="G103" i="3" s="1"/>
  <c r="G101" i="3"/>
  <c r="F100" i="3"/>
  <c r="E100" i="3"/>
  <c r="G100" i="3" s="1"/>
  <c r="D100" i="3"/>
  <c r="G99" i="3"/>
  <c r="F98" i="3"/>
  <c r="G98" i="3" s="1"/>
  <c r="E98" i="3"/>
  <c r="D98" i="3"/>
  <c r="G97" i="3"/>
  <c r="G96" i="3"/>
  <c r="F95" i="3"/>
  <c r="E95" i="3"/>
  <c r="D95" i="3"/>
  <c r="G95" i="3" s="1"/>
  <c r="G94" i="3"/>
  <c r="F93" i="3"/>
  <c r="E93" i="3"/>
  <c r="G93" i="3" s="1"/>
  <c r="D93" i="3"/>
  <c r="E92" i="3"/>
  <c r="G91" i="3"/>
  <c r="F90" i="3"/>
  <c r="G90" i="3" s="1"/>
  <c r="E90" i="3"/>
  <c r="D90" i="3"/>
  <c r="G89" i="3"/>
  <c r="G88" i="3"/>
  <c r="G87" i="3"/>
  <c r="G86" i="3"/>
  <c r="G85" i="3"/>
  <c r="G84" i="3"/>
  <c r="F84" i="3"/>
  <c r="E84" i="3"/>
  <c r="D84" i="3"/>
  <c r="G83" i="3"/>
  <c r="G82" i="3"/>
  <c r="F81" i="3"/>
  <c r="F80" i="3" s="1"/>
  <c r="E81" i="3"/>
  <c r="G81" i="3" s="1"/>
  <c r="D81" i="3"/>
  <c r="E80" i="3"/>
  <c r="D80" i="3"/>
  <c r="G79" i="3"/>
  <c r="G78" i="3"/>
  <c r="G77" i="3"/>
  <c r="G76" i="3"/>
  <c r="G75" i="3"/>
  <c r="G74" i="3"/>
  <c r="G73" i="3"/>
  <c r="F72" i="3"/>
  <c r="E72" i="3"/>
  <c r="E32" i="3" s="1"/>
  <c r="D72" i="3"/>
  <c r="G72" i="3" s="1"/>
  <c r="G71" i="3"/>
  <c r="G70" i="3"/>
  <c r="F69" i="3"/>
  <c r="G69" i="3" s="1"/>
  <c r="E69" i="3"/>
  <c r="D69" i="3"/>
  <c r="G68" i="3"/>
  <c r="G67" i="3"/>
  <c r="G66" i="3"/>
  <c r="G65" i="3"/>
  <c r="F64" i="3"/>
  <c r="G64" i="3" s="1"/>
  <c r="E64" i="3"/>
  <c r="D64" i="3"/>
  <c r="G63" i="3"/>
  <c r="G62" i="3"/>
  <c r="G61" i="3"/>
  <c r="G60" i="3"/>
  <c r="G59" i="3"/>
  <c r="G58" i="3"/>
  <c r="G57" i="3"/>
  <c r="G56" i="3"/>
  <c r="F55" i="3"/>
  <c r="G55" i="3" s="1"/>
  <c r="E55" i="3"/>
  <c r="D55" i="3"/>
  <c r="G54" i="3"/>
  <c r="G53" i="3"/>
  <c r="G52" i="3"/>
  <c r="G51" i="3"/>
  <c r="F50" i="3"/>
  <c r="G50" i="3" s="1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G33" i="3" s="1"/>
  <c r="E33" i="3"/>
  <c r="D33" i="3"/>
  <c r="F32" i="3"/>
  <c r="G31" i="3"/>
  <c r="G30" i="3"/>
  <c r="F30" i="3"/>
  <c r="E30" i="3"/>
  <c r="D30" i="3"/>
  <c r="G29" i="3"/>
  <c r="F28" i="3"/>
  <c r="E28" i="3"/>
  <c r="D28" i="3"/>
  <c r="G28" i="3" s="1"/>
  <c r="G27" i="3"/>
  <c r="G26" i="3"/>
  <c r="G25" i="3"/>
  <c r="G24" i="3"/>
  <c r="F24" i="3"/>
  <c r="E24" i="3"/>
  <c r="D24" i="3"/>
  <c r="G23" i="3"/>
  <c r="F22" i="3"/>
  <c r="E22" i="3"/>
  <c r="D22" i="3"/>
  <c r="G22" i="3" s="1"/>
  <c r="G21" i="3"/>
  <c r="G20" i="3"/>
  <c r="G19" i="3"/>
  <c r="G18" i="3"/>
  <c r="F18" i="3"/>
  <c r="E18" i="3"/>
  <c r="D18" i="3"/>
  <c r="G17" i="3"/>
  <c r="F16" i="3"/>
  <c r="E16" i="3"/>
  <c r="D16" i="3"/>
  <c r="G16" i="3" s="1"/>
  <c r="F15" i="3"/>
  <c r="E15" i="3"/>
  <c r="E14" i="3" s="1"/>
  <c r="D15" i="3"/>
  <c r="G15" i="3" s="1"/>
  <c r="G116" i="2"/>
  <c r="F115" i="2"/>
  <c r="E115" i="2"/>
  <c r="D115" i="2"/>
  <c r="G116" i="8" s="1"/>
  <c r="F114" i="2"/>
  <c r="E114" i="2"/>
  <c r="G113" i="2"/>
  <c r="F112" i="2"/>
  <c r="E112" i="2"/>
  <c r="D112" i="2"/>
  <c r="G112" i="2" s="1"/>
  <c r="G111" i="2"/>
  <c r="G110" i="2"/>
  <c r="G109" i="2"/>
  <c r="G108" i="2"/>
  <c r="F107" i="2"/>
  <c r="F103" i="2" s="1"/>
  <c r="F102" i="2" s="1"/>
  <c r="E107" i="2"/>
  <c r="D107" i="2"/>
  <c r="G107" i="2" s="1"/>
  <c r="G106" i="2"/>
  <c r="G105" i="2"/>
  <c r="F104" i="2"/>
  <c r="E104" i="2"/>
  <c r="D104" i="2"/>
  <c r="G104" i="2" s="1"/>
  <c r="E103" i="2"/>
  <c r="G101" i="2"/>
  <c r="F100" i="2"/>
  <c r="E100" i="2"/>
  <c r="D100" i="2"/>
  <c r="G99" i="2"/>
  <c r="F98" i="2"/>
  <c r="E98" i="2"/>
  <c r="D98" i="2"/>
  <c r="G98" i="2" s="1"/>
  <c r="G97" i="2"/>
  <c r="G96" i="2"/>
  <c r="F95" i="2"/>
  <c r="F92" i="2" s="1"/>
  <c r="E95" i="2"/>
  <c r="D95" i="2"/>
  <c r="G95" i="2" s="1"/>
  <c r="G94" i="2"/>
  <c r="F93" i="2"/>
  <c r="E93" i="2"/>
  <c r="D93" i="2"/>
  <c r="D93" i="8" s="1"/>
  <c r="E92" i="2"/>
  <c r="G91" i="2"/>
  <c r="F90" i="2"/>
  <c r="E90" i="2"/>
  <c r="D90" i="2"/>
  <c r="G90" i="2" s="1"/>
  <c r="G89" i="2"/>
  <c r="G88" i="2"/>
  <c r="G87" i="2"/>
  <c r="G86" i="2"/>
  <c r="G85" i="2"/>
  <c r="F84" i="2"/>
  <c r="E84" i="2"/>
  <c r="D84" i="2"/>
  <c r="G83" i="2"/>
  <c r="G82" i="2"/>
  <c r="F81" i="2"/>
  <c r="E81" i="2"/>
  <c r="D81" i="2"/>
  <c r="D81" i="8" s="1"/>
  <c r="D80" i="8" s="1"/>
  <c r="F80" i="2"/>
  <c r="E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D69" i="2"/>
  <c r="G69" i="2" s="1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5" i="2" s="1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D33" i="2"/>
  <c r="G33" i="2" s="1"/>
  <c r="F32" i="2"/>
  <c r="F14" i="2" s="1"/>
  <c r="E32" i="2"/>
  <c r="G31" i="2"/>
  <c r="G30" i="2"/>
  <c r="F30" i="2"/>
  <c r="E30" i="2"/>
  <c r="D30" i="2"/>
  <c r="G29" i="2"/>
  <c r="F28" i="2"/>
  <c r="E28" i="2"/>
  <c r="D28" i="2"/>
  <c r="G28" i="2" s="1"/>
  <c r="G27" i="2"/>
  <c r="G26" i="2"/>
  <c r="G25" i="2"/>
  <c r="F24" i="2"/>
  <c r="E24" i="2"/>
  <c r="D24" i="2"/>
  <c r="G24" i="2" s="1"/>
  <c r="G23" i="2"/>
  <c r="F22" i="2"/>
  <c r="E22" i="2"/>
  <c r="D22" i="2"/>
  <c r="G22" i="2" s="1"/>
  <c r="G21" i="2"/>
  <c r="G20" i="2"/>
  <c r="G19" i="2"/>
  <c r="G18" i="2"/>
  <c r="F18" i="2"/>
  <c r="E18" i="2"/>
  <c r="E15" i="2" s="1"/>
  <c r="D18" i="2"/>
  <c r="G17" i="2"/>
  <c r="F16" i="2"/>
  <c r="E16" i="2"/>
  <c r="D16" i="2"/>
  <c r="G16" i="2" s="1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14" i="2" l="1"/>
  <c r="G64" i="2"/>
  <c r="D114" i="2"/>
  <c r="G114" i="2"/>
  <c r="D112" i="8"/>
  <c r="D107" i="8"/>
  <c r="D103" i="2"/>
  <c r="D102" i="2" s="1"/>
  <c r="G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D24" i="8"/>
  <c r="G24" i="8" s="1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F103" i="8"/>
  <c r="F102" i="8" s="1"/>
  <c r="D18" i="8"/>
  <c r="G18" i="8" s="1"/>
  <c r="G21" i="8"/>
  <c r="G23" i="8"/>
  <c r="G26" i="8"/>
  <c r="G52" i="8"/>
  <c r="F64" i="8"/>
  <c r="G67" i="8"/>
  <c r="E72" i="8"/>
  <c r="G76" i="8"/>
  <c r="G28" i="8"/>
  <c r="G30" i="8"/>
  <c r="F15" i="8"/>
  <c r="E15" i="8"/>
  <c r="G22" i="8"/>
  <c r="E103" i="8"/>
  <c r="E102" i="8" s="1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G32" i="3" s="1"/>
  <c r="D14" i="3"/>
  <c r="D102" i="3"/>
  <c r="F92" i="3"/>
  <c r="F14" i="3" s="1"/>
  <c r="F117" i="3" s="1"/>
  <c r="D92" i="3"/>
  <c r="G92" i="3" s="1"/>
  <c r="F117" i="2"/>
  <c r="E102" i="2"/>
  <c r="D32" i="2"/>
  <c r="G32" i="2" s="1"/>
  <c r="G93" i="2"/>
  <c r="G100" i="2"/>
  <c r="G115" i="2"/>
  <c r="D15" i="2"/>
  <c r="D92" i="2"/>
  <c r="G92" i="2" s="1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E117" i="2" l="1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<sst xmlns="http://schemas.openxmlformats.org/spreadsheetml/2006/main" count="574" uniqueCount="140">
  <si>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</si>
  <si>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</si>
  <si>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</si>
  <si>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</si>
  <si>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</si>
  <si>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</si>
  <si>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</si>
  <si>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</si>
  <si>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</si>
  <si>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</si>
  <si>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</si>
  <si>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</si>
  <si>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</si>
  <si>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</si>
  <si>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</si>
  <si>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</si>
  <si>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</si>
  <si>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</si>
  <si>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</si>
  <si>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</si>
  <si>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</si>
  <si>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</si>
  <si>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</si>
  <si>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</si>
  <si>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</si>
  <si>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</si>
  <si>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</si>
  <si>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</si>
  <si>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</si>
  <si>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</si>
  <si>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</si>
  <si>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</si>
  <si>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</si>
  <si>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</si>
  <si>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</si>
  <si>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</si>
  <si>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</si>
  <si>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</si>
  <si>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</si>
  <si>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</si>
  <si>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</si>
  <si>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</si>
  <si>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</si>
  <si>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</si>
  <si>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</si>
  <si>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</si>
  <si>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</si>
  <si>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</si>
  <si>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</si>
  <si>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</si>
  <si>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</si>
  <si>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</si>
  <si>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</si>
  <si>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</si>
  <si>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</si>
  <si>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</si>
  <si>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</si>
  <si>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</si>
  <si>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</si>
  <si>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</si>
  <si>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</si>
  <si>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</si>
  <si>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</si>
  <si>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</si>
  <si>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</si>
  <si>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</si>
  <si>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</si>
  <si>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</si>
  <si>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</si>
  <si>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</si>
  <si>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</si>
  <si>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</si>
  <si>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</si>
  <si>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</si>
  <si>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</si>
  <si>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</si>
  <si>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</si>
  <si>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</si>
  <si>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</si>
  <si>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</si>
  <si>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</si>
  <si>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</si>
  <si>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</si>
  <si>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</si>
  <si>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</si>
  <si>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</si>
  <si>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</si>
  <si>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</si>
  <si>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</si>
  <si>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</si>
  <si>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</si>
  <si>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</si>
  <si>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</si>
  <si>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</si>
  <si>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</si>
  <si>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</si>
  <si>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</si>
  <si>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</si>
  <si>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</si>
  <si>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</si>
  <si>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</si>
  <si>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</si>
  <si>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</si>
  <si>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</si>
  <si>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</si>
  <si>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</si>
  <si>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</si>
  <si>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</si>
  <si>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</si>
  <si>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</si>
  <si>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</si>
  <si>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</si>
  <si>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</si>
  <si>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</si>
  <si>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</si>
  <si>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</si>
  <si>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</si>
  <si>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</si>
  <si>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</si>
  <si>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</si>
  <si>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</si>
  <si>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</si>
  <si>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</si>
  <si>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</si>
  <si>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</si>
  <si>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</si>
  <si>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</si>
  <si>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</si>
  <si>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</si>
  <si>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</si>
  <si>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</si>
  <si>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</si>
  <si>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</si>
  <si>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</si>
  <si>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</si>
  <si>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</si>
  <si>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2019. ГОДИНУ </t>
  </si>
  <si>
    <t>Plan 2019</t>
  </si>
  <si>
    <t>Буџетска резерва 2019.</t>
  </si>
  <si>
    <t>НАЗИВ УСТАНОВЕ: УСТАНОВА КУЛТУРЕ "ТЕАТАР ВУК"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</si>
</sst>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4" fontId="5" fillId="0" borderId="11" xfId="0" applyNumberFormat="1" applyFont="1" applyFill="1" applyBorder="1"/>
    <xf numFmtId="4" fontId="5" fillId="16" borderId="9" xfId="0" applyNumberFormat="1" applyFont="1" applyFill="1" applyBorder="1"/>
    <xf numFmtId="4" fontId="5" fillId="17" borderId="9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topLeftCell="A49" zoomScale="120" zoomScaleNormal="120" workbookViewId="0">
      <selection activeCell="F65" sqref="F65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136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139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10" t="s">
        <v>2</v>
      </c>
      <c r="B12" s="111"/>
      <c r="C12" s="94"/>
      <c r="D12" s="114" t="s">
        <v>3</v>
      </c>
      <c r="E12" s="116" t="s">
        <v>4</v>
      </c>
      <c r="F12" s="106" t="s">
        <v>115</v>
      </c>
      <c r="G12" s="108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12"/>
      <c r="B13" s="113"/>
      <c r="C13" s="94"/>
      <c r="D13" s="115"/>
      <c r="E13" s="117"/>
      <c r="F13" s="107"/>
      <c r="G13" s="10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10</v>
      </c>
      <c r="C14" s="94"/>
      <c r="D14" s="56">
        <f>SUM(D15+D32+D80+D84+D90+D92)</f>
        <v>34150600</v>
      </c>
      <c r="E14" s="55">
        <f>E15+E32+E80+E84+E90+E92</f>
        <v>4500000</v>
      </c>
      <c r="F14" s="55">
        <f>F15+F32+F80+F84+F90+F92</f>
        <v>4500000</v>
      </c>
      <c r="G14" s="57">
        <f>SUM(D14:F14)</f>
        <v>43150600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11</v>
      </c>
      <c r="C15" s="94"/>
      <c r="D15" s="61">
        <f>SUM(D16+D18+D22+D24+D28+D30)</f>
        <v>7404100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7404100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12</v>
      </c>
      <c r="C16" s="94"/>
      <c r="D16" s="27">
        <f>D17</f>
        <v>6020000</v>
      </c>
      <c r="E16" s="20">
        <f t="shared" ref="E16:F16" si="2">E17</f>
        <v>0</v>
      </c>
      <c r="F16" s="20">
        <f t="shared" si="2"/>
        <v>0</v>
      </c>
      <c r="G16" s="58">
        <f t="shared" si="1"/>
        <v>6020000</v>
      </c>
    </row>
    <row r="17" spans="1:14" x14ac:dyDescent="0.25">
      <c r="A17" s="63">
        <v>411100</v>
      </c>
      <c r="B17" s="64" t="s">
        <v>13</v>
      </c>
      <c r="C17" s="94"/>
      <c r="D17" s="103">
        <v>6020000</v>
      </c>
      <c r="E17" s="65"/>
      <c r="F17" s="65"/>
      <c r="G17" s="95">
        <f t="shared" si="1"/>
        <v>6020000</v>
      </c>
      <c r="N17" s="1"/>
    </row>
    <row r="18" spans="1:14" x14ac:dyDescent="0.25">
      <c r="A18" s="38">
        <v>412000</v>
      </c>
      <c r="B18" s="39" t="s">
        <v>14</v>
      </c>
      <c r="C18" s="94"/>
      <c r="D18" s="27">
        <f>D19+D20+D21</f>
        <v>1034000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1034000</v>
      </c>
    </row>
    <row r="19" spans="1:14" x14ac:dyDescent="0.25">
      <c r="A19" s="40">
        <v>412100</v>
      </c>
      <c r="B19" s="41" t="s">
        <v>15</v>
      </c>
      <c r="C19" s="94"/>
      <c r="D19" s="103">
        <v>723000</v>
      </c>
      <c r="E19" s="65"/>
      <c r="F19" s="65"/>
      <c r="G19" s="95">
        <f t="shared" si="1"/>
        <v>723000</v>
      </c>
    </row>
    <row r="20" spans="1:14" x14ac:dyDescent="0.25">
      <c r="A20" s="40">
        <v>412200</v>
      </c>
      <c r="B20" s="41" t="s">
        <v>16</v>
      </c>
      <c r="C20" s="94"/>
      <c r="D20" s="103">
        <v>311000</v>
      </c>
      <c r="E20" s="65"/>
      <c r="F20" s="65"/>
      <c r="G20" s="95">
        <f t="shared" si="1"/>
        <v>311000</v>
      </c>
    </row>
    <row r="21" spans="1:14" x14ac:dyDescent="0.25">
      <c r="A21" s="40">
        <v>412300</v>
      </c>
      <c r="B21" s="41" t="s">
        <v>17</v>
      </c>
      <c r="C21" s="94"/>
      <c r="D21" s="103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18</v>
      </c>
      <c r="C22" s="94"/>
      <c r="D22" s="27">
        <f>D23</f>
        <v>212100</v>
      </c>
      <c r="E22" s="20">
        <f t="shared" ref="E22:F22" si="4">E23</f>
        <v>0</v>
      </c>
      <c r="F22" s="20">
        <f t="shared" si="4"/>
        <v>0</v>
      </c>
      <c r="G22" s="58">
        <f t="shared" si="1"/>
        <v>212100</v>
      </c>
    </row>
    <row r="23" spans="1:14" x14ac:dyDescent="0.25">
      <c r="A23" s="40">
        <v>413100</v>
      </c>
      <c r="B23" s="41" t="s">
        <v>19</v>
      </c>
      <c r="C23" s="94"/>
      <c r="D23" s="103">
        <v>212100</v>
      </c>
      <c r="E23" s="14"/>
      <c r="F23" s="69"/>
      <c r="G23" s="95">
        <f t="shared" si="1"/>
        <v>212100</v>
      </c>
    </row>
    <row r="24" spans="1:14" x14ac:dyDescent="0.25">
      <c r="A24" s="38">
        <v>414000</v>
      </c>
      <c r="B24" s="39" t="s">
        <v>20</v>
      </c>
      <c r="C24" s="94"/>
      <c r="D24" s="27">
        <f>D25+D26+D27</f>
        <v>138000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138000</v>
      </c>
    </row>
    <row r="25" spans="1:14" x14ac:dyDescent="0.25">
      <c r="A25" s="40">
        <v>414100</v>
      </c>
      <c r="B25" s="41" t="s">
        <v>21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22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131</v>
      </c>
      <c r="C27" s="94"/>
      <c r="D27" s="103">
        <v>138000</v>
      </c>
      <c r="E27" s="69"/>
      <c r="F27" s="69"/>
      <c r="G27" s="95">
        <f t="shared" si="1"/>
        <v>138000</v>
      </c>
    </row>
    <row r="28" spans="1:14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27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28</v>
      </c>
      <c r="C32" s="94"/>
      <c r="D32" s="61">
        <f>SUM(D33+D50+D55+D64+D69+D72)</f>
        <v>26356500</v>
      </c>
      <c r="E32" s="60">
        <f t="shared" ref="E32:F32" si="8">SUM(E33+E50+E55+E64+E69+E72)</f>
        <v>4500000</v>
      </c>
      <c r="F32" s="60">
        <f t="shared" si="8"/>
        <v>4500000</v>
      </c>
      <c r="G32" s="62">
        <f t="shared" si="1"/>
        <v>35356500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14982000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14982000</v>
      </c>
    </row>
    <row r="34" spans="1:7" x14ac:dyDescent="0.25">
      <c r="A34" s="40">
        <v>421100</v>
      </c>
      <c r="B34" s="41" t="s">
        <v>30</v>
      </c>
      <c r="C34" s="94"/>
      <c r="D34" s="31">
        <v>120000</v>
      </c>
      <c r="E34" s="73"/>
      <c r="F34" s="73"/>
      <c r="G34" s="95">
        <f t="shared" si="1"/>
        <v>120000</v>
      </c>
    </row>
    <row r="35" spans="1:7" x14ac:dyDescent="0.25">
      <c r="A35" s="40">
        <v>421211</v>
      </c>
      <c r="B35" s="41" t="s">
        <v>31</v>
      </c>
      <c r="C35" s="94"/>
      <c r="D35" s="32">
        <v>2436000</v>
      </c>
      <c r="E35" s="73"/>
      <c r="F35" s="73"/>
      <c r="G35" s="95">
        <f t="shared" si="1"/>
        <v>2436000</v>
      </c>
    </row>
    <row r="36" spans="1:7" x14ac:dyDescent="0.25">
      <c r="A36" s="40">
        <v>421221</v>
      </c>
      <c r="B36" s="41" t="s">
        <v>32</v>
      </c>
      <c r="C36" s="94"/>
      <c r="D36" s="32">
        <v>0</v>
      </c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>
        <v>0</v>
      </c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v>4900000</v>
      </c>
      <c r="E38" s="73"/>
      <c r="F38" s="73"/>
      <c r="G38" s="95">
        <f t="shared" si="1"/>
        <v>4900000</v>
      </c>
    </row>
    <row r="39" spans="1:7" x14ac:dyDescent="0.25">
      <c r="A39" s="40">
        <v>421311</v>
      </c>
      <c r="B39" s="41" t="s">
        <v>35</v>
      </c>
      <c r="C39" s="94"/>
      <c r="D39" s="32">
        <v>535000</v>
      </c>
      <c r="E39" s="73"/>
      <c r="F39" s="73"/>
      <c r="G39" s="95">
        <f t="shared" si="1"/>
        <v>535000</v>
      </c>
    </row>
    <row r="40" spans="1:7" x14ac:dyDescent="0.25">
      <c r="A40" s="40">
        <v>421321</v>
      </c>
      <c r="B40" s="41" t="s">
        <v>36</v>
      </c>
      <c r="C40" s="94"/>
      <c r="D40" s="32">
        <v>0</v>
      </c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v>3600000</v>
      </c>
      <c r="E41" s="73"/>
      <c r="F41" s="73"/>
      <c r="G41" s="95">
        <f t="shared" si="1"/>
        <v>3600000</v>
      </c>
    </row>
    <row r="42" spans="1:7" x14ac:dyDescent="0.25">
      <c r="A42" s="40">
        <v>421324</v>
      </c>
      <c r="B42" s="41" t="s">
        <v>38</v>
      </c>
      <c r="C42" s="94"/>
      <c r="D42" s="31">
        <v>565000</v>
      </c>
      <c r="E42" s="73"/>
      <c r="F42" s="73"/>
      <c r="G42" s="95">
        <f t="shared" si="1"/>
        <v>565000</v>
      </c>
    </row>
    <row r="43" spans="1:7" x14ac:dyDescent="0.25">
      <c r="A43" s="40">
        <v>421325</v>
      </c>
      <c r="B43" s="41" t="s">
        <v>39</v>
      </c>
      <c r="C43" s="94"/>
      <c r="D43" s="31">
        <v>1990000</v>
      </c>
      <c r="E43" s="73"/>
      <c r="F43" s="73"/>
      <c r="G43" s="95">
        <f t="shared" si="1"/>
        <v>1990000</v>
      </c>
    </row>
    <row r="44" spans="1:7" x14ac:dyDescent="0.25">
      <c r="A44" s="40">
        <v>421391</v>
      </c>
      <c r="B44" s="41" t="s">
        <v>40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>
        <v>260000</v>
      </c>
      <c r="E45" s="73"/>
      <c r="F45" s="73"/>
      <c r="G45" s="95">
        <f t="shared" si="1"/>
        <v>260000</v>
      </c>
    </row>
    <row r="46" spans="1:7" x14ac:dyDescent="0.25">
      <c r="A46" s="40">
        <v>421500</v>
      </c>
      <c r="B46" s="41" t="s">
        <v>42</v>
      </c>
      <c r="C46" s="94"/>
      <c r="D46" s="31">
        <v>0</v>
      </c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v>576000</v>
      </c>
      <c r="E47" s="73"/>
      <c r="F47" s="73"/>
      <c r="G47" s="95">
        <f t="shared" si="1"/>
        <v>576000</v>
      </c>
    </row>
    <row r="48" spans="1:7" s="1" customFormat="1" x14ac:dyDescent="0.25">
      <c r="A48" s="40">
        <v>421629</v>
      </c>
      <c r="B48" s="41" t="s">
        <v>132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44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46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47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48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49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50</v>
      </c>
      <c r="C55" s="94"/>
      <c r="D55" s="29">
        <f>D56+D57+D58+D59+D60+D61+D62+D63</f>
        <v>4560000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4560000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51</v>
      </c>
      <c r="C56" s="94"/>
      <c r="D56" s="30">
        <v>773000</v>
      </c>
      <c r="E56" s="15"/>
      <c r="F56" s="71"/>
      <c r="G56" s="95">
        <f t="shared" si="1"/>
        <v>773000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52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53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54</v>
      </c>
      <c r="C59" s="94"/>
      <c r="D59" s="30">
        <v>430000</v>
      </c>
      <c r="E59" s="15"/>
      <c r="F59" s="71"/>
      <c r="G59" s="95">
        <f t="shared" si="1"/>
        <v>430000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55</v>
      </c>
      <c r="C60" s="94"/>
      <c r="D60" s="31">
        <v>1174000</v>
      </c>
      <c r="E60" s="16"/>
      <c r="F60" s="73"/>
      <c r="G60" s="95">
        <f t="shared" si="1"/>
        <v>1174000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56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57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58</v>
      </c>
      <c r="C63" s="94"/>
      <c r="D63" s="31">
        <v>2183000</v>
      </c>
      <c r="E63" s="15"/>
      <c r="F63" s="71"/>
      <c r="G63" s="95">
        <f t="shared" si="1"/>
        <v>2183000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59</v>
      </c>
      <c r="C64" s="94"/>
      <c r="D64" s="29">
        <f>D65+D66+D67+D68</f>
        <v>5244500</v>
      </c>
      <c r="E64" s="21">
        <f t="shared" ref="E64" si="12">E65+E66+E67+E68</f>
        <v>4500000</v>
      </c>
      <c r="F64" s="21">
        <f>F65+F66+F67+F68</f>
        <v>4500000</v>
      </c>
      <c r="G64" s="58">
        <f t="shared" si="1"/>
        <v>14244500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60</v>
      </c>
      <c r="C65" s="94"/>
      <c r="D65" s="31">
        <v>5244500</v>
      </c>
      <c r="E65" s="17">
        <v>4500000</v>
      </c>
      <c r="F65" s="16">
        <v>4500000</v>
      </c>
      <c r="G65" s="95">
        <f t="shared" si="1"/>
        <v>14244500</v>
      </c>
    </row>
    <row r="66" spans="1:7" x14ac:dyDescent="0.25">
      <c r="A66" s="40">
        <v>424300</v>
      </c>
      <c r="B66" s="41" t="s">
        <v>61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1570000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1570000</v>
      </c>
    </row>
    <row r="70" spans="1:7" x14ac:dyDescent="0.25">
      <c r="A70" s="40">
        <v>425100</v>
      </c>
      <c r="B70" s="41" t="s">
        <v>65</v>
      </c>
      <c r="C70" s="94"/>
      <c r="D70" s="31">
        <v>1200000</v>
      </c>
      <c r="E70" s="17"/>
      <c r="F70" s="73"/>
      <c r="G70" s="95">
        <f t="shared" si="1"/>
        <v>1200000</v>
      </c>
    </row>
    <row r="71" spans="1:7" x14ac:dyDescent="0.25">
      <c r="A71" s="40">
        <v>425200</v>
      </c>
      <c r="B71" s="41" t="s">
        <v>66</v>
      </c>
      <c r="C71" s="94"/>
      <c r="D71" s="31">
        <v>370000</v>
      </c>
      <c r="E71" s="15"/>
      <c r="F71" s="71"/>
      <c r="G71" s="95">
        <f t="shared" si="1"/>
        <v>370000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76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77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79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80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81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82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83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84</v>
      </c>
      <c r="C90" s="94"/>
      <c r="D90" s="61">
        <f>D91</f>
        <v>390000</v>
      </c>
      <c r="E90" s="60">
        <f t="shared" ref="E90:F90" si="19">E91</f>
        <v>0</v>
      </c>
      <c r="F90" s="60">
        <f t="shared" si="19"/>
        <v>0</v>
      </c>
      <c r="G90" s="62">
        <f t="shared" si="16"/>
        <v>390000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85</v>
      </c>
      <c r="C91" s="94"/>
      <c r="D91" s="31">
        <v>390000</v>
      </c>
      <c r="E91" s="16"/>
      <c r="F91" s="73"/>
      <c r="G91" s="95">
        <f t="shared" si="16"/>
        <v>390000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88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90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91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93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95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96</v>
      </c>
      <c r="C102" s="94"/>
      <c r="D102" s="54">
        <f>SUM(D103+D114)</f>
        <v>2942062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2942062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97</v>
      </c>
      <c r="C103" s="94"/>
      <c r="D103" s="61">
        <f>SUM(D104+D107+D112)</f>
        <v>2942062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2942062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99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100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101</v>
      </c>
      <c r="C107" s="94"/>
      <c r="D107" s="29">
        <f>SUM(D108:D111)</f>
        <v>2678062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2678062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102</v>
      </c>
      <c r="C108" s="94"/>
      <c r="D108" s="31">
        <v>800000</v>
      </c>
      <c r="E108" s="15"/>
      <c r="F108" s="71"/>
      <c r="G108" s="95">
        <f t="shared" si="16"/>
        <v>800000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103</v>
      </c>
      <c r="C109" s="94"/>
      <c r="D109" s="31">
        <v>1878062</v>
      </c>
      <c r="E109" s="15"/>
      <c r="F109" s="71"/>
      <c r="G109" s="95">
        <f t="shared" si="16"/>
        <v>1878062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104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106</v>
      </c>
      <c r="C112" s="94"/>
      <c r="D112" s="29">
        <f>D113</f>
        <v>264000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264000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40">
        <v>515100</v>
      </c>
      <c r="B113" s="41" t="s">
        <v>107</v>
      </c>
      <c r="C113" s="94"/>
      <c r="D113" s="31">
        <v>264000</v>
      </c>
      <c r="E113" s="16"/>
      <c r="F113" s="73"/>
      <c r="G113" s="95">
        <f t="shared" si="16"/>
        <v>264000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37092662</v>
      </c>
      <c r="E117" s="87">
        <f t="shared" ref="E117" si="32">E14+E102</f>
        <v>4500000</v>
      </c>
      <c r="F117" s="88">
        <f>F14+F102</f>
        <v>4500000</v>
      </c>
      <c r="G117" s="89">
        <f t="shared" si="16"/>
        <v>46092662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113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zoomScale="120" zoomScaleNormal="120" workbookViewId="0">
      <selection activeCell="L117" sqref="L117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136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139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10" t="s">
        <v>2</v>
      </c>
      <c r="B12" s="111"/>
      <c r="C12" s="94"/>
      <c r="D12" s="114" t="s">
        <v>7</v>
      </c>
      <c r="E12" s="116" t="s">
        <v>8</v>
      </c>
      <c r="F12" s="106" t="s">
        <v>119</v>
      </c>
      <c r="G12" s="108" t="s">
        <v>9</v>
      </c>
      <c r="H12" s="1"/>
      <c r="I12" s="1"/>
    </row>
    <row r="13" spans="1:19" x14ac:dyDescent="0.25">
      <c r="A13" s="112"/>
      <c r="B13" s="113"/>
      <c r="C13" s="94"/>
      <c r="D13" s="115"/>
      <c r="E13" s="117"/>
      <c r="F13" s="107"/>
      <c r="G13" s="109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16208500</v>
      </c>
      <c r="E14" s="55">
        <f>E15+E32+E80+E84+E90+E92</f>
        <v>0</v>
      </c>
      <c r="F14" s="55">
        <f>F15+F32+F80+F84+F90+F92</f>
        <v>0</v>
      </c>
      <c r="G14" s="57">
        <f>SUM(D14:F14)</f>
        <v>16208500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>
        <v>0</v>
      </c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16108500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16108500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678300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678300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>
        <v>574800</v>
      </c>
      <c r="E45" s="73"/>
      <c r="F45" s="73"/>
      <c r="G45" s="95">
        <f t="shared" si="1"/>
        <v>574800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444000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444000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104">
        <v>114000</v>
      </c>
      <c r="E51" s="15"/>
      <c r="F51" s="71"/>
      <c r="G51" s="95">
        <f t="shared" si="1"/>
        <v>114000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1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1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>
        <v>180000</v>
      </c>
      <c r="E54" s="15"/>
      <c r="F54" s="71"/>
      <c r="G54" s="95">
        <f t="shared" si="1"/>
        <v>180000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1969200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1969200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>
        <v>0</v>
      </c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104">
        <v>10000</v>
      </c>
      <c r="E58" s="15"/>
      <c r="F58" s="71"/>
      <c r="G58" s="95">
        <f t="shared" si="1"/>
        <v>10000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105">
        <v>602200</v>
      </c>
      <c r="E59" s="15"/>
      <c r="F59" s="71"/>
      <c r="G59" s="95">
        <f t="shared" si="1"/>
        <v>602200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104">
        <v>415000</v>
      </c>
      <c r="E60" s="16"/>
      <c r="F60" s="73"/>
      <c r="G60" s="95">
        <f t="shared" si="1"/>
        <v>415000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105">
        <v>10000</v>
      </c>
      <c r="E61" s="15"/>
      <c r="F61" s="71"/>
      <c r="G61" s="95">
        <f t="shared" si="1"/>
        <v>10000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104">
        <v>260000</v>
      </c>
      <c r="E62" s="15"/>
      <c r="F62" s="71"/>
      <c r="G62" s="95">
        <f t="shared" si="1"/>
        <v>260000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>
        <v>672000</v>
      </c>
      <c r="E63" s="15"/>
      <c r="F63" s="71"/>
      <c r="G63" s="95">
        <f t="shared" si="1"/>
        <v>672000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10500000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10500000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104">
        <v>10500000</v>
      </c>
      <c r="E65" s="16"/>
      <c r="F65" s="73"/>
      <c r="G65" s="95">
        <f t="shared" si="1"/>
        <v>10500000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>
        <v>0</v>
      </c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580000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580000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1">
        <v>320000</v>
      </c>
      <c r="E70" s="17"/>
      <c r="F70" s="73"/>
      <c r="G70" s="95">
        <f t="shared" si="1"/>
        <v>320000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104">
        <v>260000</v>
      </c>
      <c r="E71" s="15"/>
      <c r="F71" s="71"/>
      <c r="G71" s="95">
        <f t="shared" si="1"/>
        <v>260000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1937000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1937000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1">
        <v>334000</v>
      </c>
      <c r="E73" s="15"/>
      <c r="F73" s="71"/>
      <c r="G73" s="95">
        <f t="shared" si="1"/>
        <v>334000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105">
        <v>115000</v>
      </c>
      <c r="E74" s="15"/>
      <c r="F74" s="71"/>
      <c r="G74" s="95">
        <f t="shared" si="1"/>
        <v>115000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>
        <v>720000</v>
      </c>
      <c r="E77" s="15"/>
      <c r="F77" s="71"/>
      <c r="G77" s="95">
        <f t="shared" si="1"/>
        <v>720000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>
        <v>48000</v>
      </c>
      <c r="E78" s="15"/>
      <c r="F78" s="71"/>
      <c r="G78" s="95">
        <f t="shared" si="1"/>
        <v>48000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>
        <v>720000</v>
      </c>
      <c r="E79" s="17"/>
      <c r="F79" s="73"/>
      <c r="G79" s="95">
        <f t="shared" si="1"/>
        <v>720000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100000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100000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100000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100000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103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103">
        <v>50000</v>
      </c>
      <c r="E97" s="14"/>
      <c r="F97" s="69"/>
      <c r="G97" s="95">
        <f t="shared" si="16"/>
        <v>50000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264500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264500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264500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264500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240000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240000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105">
        <v>140000</v>
      </c>
      <c r="E108" s="15"/>
      <c r="F108" s="71"/>
      <c r="G108" s="95">
        <f t="shared" si="16"/>
        <v>140000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105">
        <v>100000</v>
      </c>
      <c r="E109" s="15"/>
      <c r="F109" s="71"/>
      <c r="G109" s="95">
        <f t="shared" si="16"/>
        <v>100000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>
        <v>0</v>
      </c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24500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24500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>
        <v>24500</v>
      </c>
      <c r="E113" s="16"/>
      <c r="F113" s="73"/>
      <c r="G113" s="95">
        <f t="shared" si="16"/>
        <v>24500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16473000</v>
      </c>
      <c r="E117" s="87">
        <f t="shared" ref="E117" si="31">E14+E102</f>
        <v>0</v>
      </c>
      <c r="F117" s="88">
        <f>F14+F102</f>
        <v>0</v>
      </c>
      <c r="G117" s="89">
        <f t="shared" si="16"/>
        <v>16473000</v>
      </c>
      <c r="H117" s="1"/>
      <c r="I117" s="1"/>
    </row>
    <row r="118" spans="1:9" x14ac:dyDescent="0.25">
      <c r="A118" s="6"/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Normal="100" workbookViewId="0">
      <selection activeCell="B8" sqref="B8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136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139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10" t="s">
        <v>2</v>
      </c>
      <c r="B12" s="111"/>
      <c r="C12" s="94"/>
      <c r="D12" s="114" t="s">
        <v>121</v>
      </c>
      <c r="E12" s="116" t="s">
        <v>122</v>
      </c>
      <c r="F12" s="106" t="s">
        <v>123</v>
      </c>
      <c r="G12" s="108" t="s">
        <v>124</v>
      </c>
      <c r="H12" s="1"/>
      <c r="I12" s="1"/>
    </row>
    <row r="13" spans="1:19" ht="21" customHeight="1" x14ac:dyDescent="0.25">
      <c r="A13" s="112"/>
      <c r="B13" s="113"/>
      <c r="C13" s="94"/>
      <c r="D13" s="115"/>
      <c r="E13" s="117"/>
      <c r="F13" s="107"/>
      <c r="G13" s="109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2000000</v>
      </c>
      <c r="E14" s="55">
        <f>E15+E32+E80+E84+E90+E92</f>
        <v>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2000000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2000000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2">
        <v>2000000</v>
      </c>
      <c r="E65" s="17"/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2000000</v>
      </c>
      <c r="E117" s="87">
        <f t="shared" ref="E117" si="31">E14+E102</f>
        <v>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B118" sqref="B118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138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18" t="s">
        <v>114</v>
      </c>
      <c r="E11" s="119"/>
      <c r="F11" s="119"/>
      <c r="G11" s="120"/>
    </row>
    <row r="12" spans="1:7" ht="15.75" customHeight="1" thickBot="1" x14ac:dyDescent="0.3">
      <c r="A12" s="110" t="s">
        <v>2</v>
      </c>
      <c r="B12" s="111"/>
      <c r="C12" s="94"/>
      <c r="D12" s="114" t="s">
        <v>134</v>
      </c>
      <c r="E12" s="116" t="s">
        <v>133</v>
      </c>
      <c r="F12" s="106" t="s">
        <v>5</v>
      </c>
      <c r="G12" s="108" t="s">
        <v>135</v>
      </c>
    </row>
    <row r="13" spans="1:7" x14ac:dyDescent="0.25">
      <c r="A13" s="112"/>
      <c r="B13" s="113"/>
      <c r="C13" s="94"/>
      <c r="D13" s="115"/>
      <c r="E13" s="117"/>
      <c r="F13" s="107"/>
      <c r="G13" s="109"/>
    </row>
    <row r="14" spans="1:7" x14ac:dyDescent="0.25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B8" sqref="B8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136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139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21" t="s">
        <v>137</v>
      </c>
      <c r="E5" s="122"/>
      <c r="F5" s="122"/>
      <c r="G5" s="123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24" t="s">
        <v>130</v>
      </c>
      <c r="E6" s="125"/>
      <c r="F6" s="126"/>
      <c r="G6" s="98">
        <f>'план 2019. - извор 01'!G117+'буџетска резерва'!G116</f>
        <v>46092662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24" t="s">
        <v>1</v>
      </c>
      <c r="E7" s="125"/>
      <c r="F7" s="126"/>
      <c r="G7" s="99">
        <f>'план 2019. - извор 04'!G117</f>
        <v>16473000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24" t="s">
        <v>129</v>
      </c>
      <c r="E8" s="125"/>
      <c r="F8" s="126"/>
      <c r="G8" s="99">
        <f>'план 2019.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27" t="s">
        <v>118</v>
      </c>
      <c r="E9" s="128"/>
      <c r="F9" s="129"/>
      <c r="G9" s="100">
        <f>SUM(G6:G8)</f>
        <v>64565662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10" t="s">
        <v>2</v>
      </c>
      <c r="B12" s="111"/>
      <c r="C12" s="94"/>
      <c r="D12" s="114" t="s">
        <v>125</v>
      </c>
      <c r="E12" s="116" t="s">
        <v>126</v>
      </c>
      <c r="F12" s="106" t="s">
        <v>127</v>
      </c>
      <c r="G12" s="108" t="s">
        <v>128</v>
      </c>
    </row>
    <row r="13" spans="1:18" ht="20.25" customHeight="1" x14ac:dyDescent="0.25">
      <c r="A13" s="112"/>
      <c r="B13" s="113"/>
      <c r="C13" s="94"/>
      <c r="D13" s="115"/>
      <c r="E13" s="117"/>
      <c r="F13" s="107"/>
      <c r="G13" s="109"/>
    </row>
    <row r="14" spans="1:18" x14ac:dyDescent="0.25">
      <c r="A14" s="90">
        <v>400000</v>
      </c>
      <c r="B14" s="93" t="s">
        <v>10</v>
      </c>
      <c r="C14" s="94"/>
      <c r="D14" s="56">
        <f>SUM(D15+D32+D80+D84+D90+D92)</f>
        <v>52359100</v>
      </c>
      <c r="E14" s="55">
        <f>E15+E32+E80+E84+E90+E92</f>
        <v>4500000</v>
      </c>
      <c r="F14" s="55">
        <f>F15+F32+F80+F84+F90+F92</f>
        <v>4500000</v>
      </c>
      <c r="G14" s="57">
        <f>SUM(D14:F14)</f>
        <v>61359100</v>
      </c>
    </row>
    <row r="15" spans="1:18" x14ac:dyDescent="0.25">
      <c r="A15" s="82">
        <v>410000</v>
      </c>
      <c r="B15" s="59" t="s">
        <v>11</v>
      </c>
      <c r="C15" s="94"/>
      <c r="D15" s="61">
        <f>SUM(D16+D18+D22+D24+D28+D30)</f>
        <v>7404100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7404100</v>
      </c>
    </row>
    <row r="16" spans="1:18" x14ac:dyDescent="0.25">
      <c r="A16" s="38">
        <v>411000</v>
      </c>
      <c r="B16" s="39" t="s">
        <v>12</v>
      </c>
      <c r="C16" s="94"/>
      <c r="D16" s="27">
        <f>D17</f>
        <v>6020000</v>
      </c>
      <c r="E16" s="20">
        <f t="shared" ref="E16:F16" si="2">E17</f>
        <v>0</v>
      </c>
      <c r="F16" s="20">
        <f t="shared" si="2"/>
        <v>0</v>
      </c>
      <c r="G16" s="58">
        <f t="shared" si="1"/>
        <v>6020000</v>
      </c>
    </row>
    <row r="17" spans="1:7" x14ac:dyDescent="0.25">
      <c r="A17" s="63">
        <v>411100</v>
      </c>
      <c r="B17" s="64" t="s">
        <v>13</v>
      </c>
      <c r="C17" s="94"/>
      <c r="D17" s="66">
        <f>'план 2019. - извор 01'!D17+'план 2019. - извор 04'!D17+'план 2019. - извор 07'!D17+'буџетска резерва'!D17</f>
        <v>6020000</v>
      </c>
      <c r="E17" s="66">
        <f>'план 2019. - извор 01'!E17+'план 2019. - извор 04'!E17+'план 2019. - извор 07'!E17+'буџетска резерва'!E17</f>
        <v>0</v>
      </c>
      <c r="F17" s="66">
        <f>'план 2019. - извор 01'!F17+'план 2019. - извор 04'!F17+'план 2019. - извор 07'!F17+'буџетска резерва'!F17</f>
        <v>0</v>
      </c>
      <c r="G17" s="95">
        <f t="shared" si="1"/>
        <v>6020000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1034000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1034000</v>
      </c>
    </row>
    <row r="19" spans="1:7" x14ac:dyDescent="0.25">
      <c r="A19" s="40">
        <v>412100</v>
      </c>
      <c r="B19" s="41" t="s">
        <v>15</v>
      </c>
      <c r="C19" s="94"/>
      <c r="D19" s="66">
        <f>'план 2019. - извор 01'!D19+'план 2019. - извор 04'!D19+'план 2019. - извор 07'!D19+'буџетска резерва'!D19</f>
        <v>723000</v>
      </c>
      <c r="E19" s="66">
        <f>'план 2019. - извор 01'!E19+'план 2019. - извор 04'!E19+'план 2019. - извор 07'!E19+'буџетска резерва'!E19</f>
        <v>0</v>
      </c>
      <c r="F19" s="66">
        <f>'план 2019. - извор 01'!F19+'план 2019. - извор 04'!F19+'план 2019. - извор 07'!F19+'буџетска резерва'!F19</f>
        <v>0</v>
      </c>
      <c r="G19" s="95">
        <f t="shared" si="1"/>
        <v>723000</v>
      </c>
    </row>
    <row r="20" spans="1:7" x14ac:dyDescent="0.25">
      <c r="A20" s="40">
        <v>412200</v>
      </c>
      <c r="B20" s="41" t="s">
        <v>16</v>
      </c>
      <c r="C20" s="94"/>
      <c r="D20" s="66">
        <f>'план 2019. - извор 01'!D20+'план 2019. - извор 04'!D20+'план 2019. - извор 07'!D20+'буџетска резерва'!D20</f>
        <v>311000</v>
      </c>
      <c r="E20" s="66">
        <f>'план 2019. - извор 01'!E20+'план 2019. - извор 04'!E20+'план 2019. - извор 07'!E20+'буџетска резерва'!E20</f>
        <v>0</v>
      </c>
      <c r="F20" s="66">
        <f>'план 2019. - извор 01'!F20+'план 2019. - извор 04'!F20+'план 2019. - извор 07'!F20+'буџетска резерва'!F20</f>
        <v>0</v>
      </c>
      <c r="G20" s="95">
        <f t="shared" si="1"/>
        <v>311000</v>
      </c>
    </row>
    <row r="21" spans="1:7" x14ac:dyDescent="0.25">
      <c r="A21" s="40">
        <v>412300</v>
      </c>
      <c r="B21" s="41" t="s">
        <v>17</v>
      </c>
      <c r="C21" s="94"/>
      <c r="D21" s="66">
        <f>'план 2019. - извор 01'!D21+'план 2019. - извор 04'!D21+'план 2019. - извор 07'!D21+'буџетска резерва'!D21</f>
        <v>0</v>
      </c>
      <c r="E21" s="66">
        <f>'план 2019. - извор 01'!E21+'план 2019. - извор 04'!E21+'план 2019. - извор 07'!E21+'буџетска резерва'!E21</f>
        <v>0</v>
      </c>
      <c r="F21" s="66">
        <f>'план 2019. - извор 01'!F21+'план 2019. - извор 04'!F21+'план 2019.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18</v>
      </c>
      <c r="C22" s="94"/>
      <c r="D22" s="27">
        <f>D23</f>
        <v>212100</v>
      </c>
      <c r="E22" s="20">
        <f t="shared" ref="E22:F22" si="4">E23</f>
        <v>0</v>
      </c>
      <c r="F22" s="20">
        <f t="shared" si="4"/>
        <v>0</v>
      </c>
      <c r="G22" s="58">
        <f t="shared" si="1"/>
        <v>212100</v>
      </c>
    </row>
    <row r="23" spans="1:7" x14ac:dyDescent="0.25">
      <c r="A23" s="40">
        <v>413100</v>
      </c>
      <c r="B23" s="41" t="s">
        <v>19</v>
      </c>
      <c r="C23" s="94"/>
      <c r="D23" s="28">
        <f>'план 2019. - извор 01'!D23+'план 2019. - извор 04'!D23+'план 2019. - извор 07'!D23+'буџетска резерва'!D23</f>
        <v>212100</v>
      </c>
      <c r="E23" s="28">
        <f>'план 2019. - извор 01'!E23+'план 2019. - извор 04'!E23+'план 2019. - извор 07'!E23+'буџетска резерва'!E23</f>
        <v>0</v>
      </c>
      <c r="F23" s="28">
        <f>'план 2019. - извор 01'!F23+'план 2019. - извор 04'!F23+'план 2019. - извор 07'!F23+'буџетска резерва'!F23</f>
        <v>0</v>
      </c>
      <c r="G23" s="95">
        <f t="shared" si="1"/>
        <v>212100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138000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138000</v>
      </c>
    </row>
    <row r="25" spans="1:7" x14ac:dyDescent="0.25">
      <c r="A25" s="40">
        <v>414100</v>
      </c>
      <c r="B25" s="41" t="s">
        <v>21</v>
      </c>
      <c r="C25" s="94"/>
      <c r="D25" s="70">
        <f>'план 2019. - извор 01'!D25+'план 2019. - извор 04'!D25+'план 2019. - извор 07'!D25+'буџетска резерва'!D25</f>
        <v>0</v>
      </c>
      <c r="E25" s="70">
        <f>'план 2019. - извор 01'!E25+'план 2019. - извор 04'!E25+'план 2019. - извор 07'!E25+'буџетска резерва'!E25</f>
        <v>0</v>
      </c>
      <c r="F25" s="70">
        <f>'план 2019. - извор 01'!F25+'план 2019. - извор 04'!F25+'план 2019.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70">
        <f>'план 2019. - извор 01'!D26+'план 2019. - извор 04'!D26+'план 2019. - извор 07'!D26+'буџетска резерва'!D26</f>
        <v>0</v>
      </c>
      <c r="E26" s="70">
        <f>'план 2019. - извор 01'!E26+'план 2019. - извор 04'!E26+'план 2019. - извор 07'!E26+'буџетска резерва'!E26</f>
        <v>0</v>
      </c>
      <c r="F26" s="70">
        <f>'план 2019. - извор 01'!F26+'план 2019. - извор 04'!F26+'план 2019.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23</v>
      </c>
      <c r="C27" s="94"/>
      <c r="D27" s="70">
        <f>'план 2019. - извор 01'!D27+'план 2019. - извор 04'!D27+'план 2019. - извор 07'!D27+'буџетска резерва'!D27</f>
        <v>138000</v>
      </c>
      <c r="E27" s="70">
        <f>'план 2019. - извор 01'!E27+'план 2019. - извор 04'!E27+'план 2019. - извор 07'!E27+'буџетска резерва'!E27</f>
        <v>0</v>
      </c>
      <c r="F27" s="70">
        <f>'план 2019. - извор 01'!F27+'план 2019. - извор 04'!F27+'план 2019. - извор 07'!F27+'буџетска резерва'!F27</f>
        <v>0</v>
      </c>
      <c r="G27" s="95">
        <f t="shared" si="1"/>
        <v>138000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>
        <f>'план 2019. - извор 01'!D29+'план 2019. - извор 04'!D29+'план 2019. - извор 07'!D29+'буџетска резерва'!D29</f>
        <v>0</v>
      </c>
      <c r="E29" s="70">
        <f>'план 2019. - извор 01'!E29+'план 2019. - извор 04'!E29+'план 2019. - извор 07'!E29+'буџетска резерва'!E29</f>
        <v>0</v>
      </c>
      <c r="F29" s="70">
        <f>'план 2019. - извор 01'!F29+'план 2019. - извор 04'!F29+'план 2019.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>
        <f>'план 2019. - извор 01'!D31+'план 2019. - извор 04'!D31+'план 2019. - извор 07'!D31+'буџетска резерва'!D31</f>
        <v>0</v>
      </c>
      <c r="E31" s="72">
        <f>'план 2019. - извор 01'!E31+'план 2019. - извор 04'!E31+'план 2019. - извор 07'!E31+'буџетска резерва'!E31</f>
        <v>0</v>
      </c>
      <c r="F31" s="72">
        <f>'план 2019. - извор 01'!F31+'план 2019. - извор 04'!F31+'план 2019.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44465000</v>
      </c>
      <c r="E32" s="60">
        <f t="shared" ref="E32:F32" si="9">SUM(E33+E50+E55+E64+E69+E72)</f>
        <v>4500000</v>
      </c>
      <c r="F32" s="60">
        <f t="shared" si="9"/>
        <v>4500000</v>
      </c>
      <c r="G32" s="62">
        <f t="shared" si="1"/>
        <v>53465000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15660300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15660300</v>
      </c>
    </row>
    <row r="34" spans="1:7" x14ac:dyDescent="0.25">
      <c r="A34" s="40">
        <v>421100</v>
      </c>
      <c r="B34" s="41" t="s">
        <v>30</v>
      </c>
      <c r="C34" s="94"/>
      <c r="D34" s="31">
        <f>'план 2019. - извор 01'!D34+'план 2019. - извор 04'!D34+'план 2019. - извор 07'!D34+'буџетска резерва'!D34</f>
        <v>220000</v>
      </c>
      <c r="E34" s="31">
        <f>'план 2019. - извор 01'!E34+'план 2019. - извор 04'!E34+'план 2019. - извор 07'!E34+'буџетска резерва'!E34</f>
        <v>0</v>
      </c>
      <c r="F34" s="31">
        <f>'план 2019. - извор 01'!F34+'план 2019. - извор 04'!F34+'план 2019. - извор 07'!F34+'буџетска резерва'!F34</f>
        <v>0</v>
      </c>
      <c r="G34" s="95">
        <f t="shared" si="1"/>
        <v>220000</v>
      </c>
    </row>
    <row r="35" spans="1:7" x14ac:dyDescent="0.25">
      <c r="A35" s="40">
        <v>421211</v>
      </c>
      <c r="B35" s="41" t="s">
        <v>31</v>
      </c>
      <c r="C35" s="94"/>
      <c r="D35" s="31">
        <f>'план 2019. - извор 01'!D35+'план 2019. - извор 04'!D35+'план 2019. - извор 07'!D35+'буџетска резерва'!D35</f>
        <v>2436000</v>
      </c>
      <c r="E35" s="31">
        <f>'план 2019. - извор 01'!E35+'план 2019. - извор 04'!E35+'план 2019. - извор 07'!E35+'буџетска резерва'!E35</f>
        <v>0</v>
      </c>
      <c r="F35" s="31">
        <f>'план 2019. - извор 01'!F35+'план 2019. - извор 04'!F35+'план 2019. - извор 07'!F35+'буџетска резерва'!F35</f>
        <v>0</v>
      </c>
      <c r="G35" s="95">
        <f t="shared" si="1"/>
        <v>2436000</v>
      </c>
    </row>
    <row r="36" spans="1:7" x14ac:dyDescent="0.25">
      <c r="A36" s="40">
        <v>421221</v>
      </c>
      <c r="B36" s="41" t="s">
        <v>32</v>
      </c>
      <c r="C36" s="94"/>
      <c r="D36" s="31">
        <f>'план 2019. - извор 01'!D36+'план 2019. - извор 04'!D36+'план 2019. - извор 07'!D36+'буџетска резерва'!D36</f>
        <v>0</v>
      </c>
      <c r="E36" s="31">
        <f>'план 2019. - извор 01'!E36+'план 2019. - извор 04'!E36+'план 2019. - извор 07'!E36+'буџетска резерва'!E36</f>
        <v>0</v>
      </c>
      <c r="F36" s="31">
        <f>'план 2019. - извор 01'!F36+'план 2019. - извор 04'!F36+'план 2019.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1">
        <f>'план 2019. - извор 01'!D37+'план 2019. - извор 04'!D37+'план 2019. - извор 07'!D37+'буџетска резерва'!D37</f>
        <v>0</v>
      </c>
      <c r="E37" s="31">
        <f>'план 2019. - извор 01'!E37+'план 2019. - извор 04'!E37+'план 2019. - извор 07'!E37+'буџетска резерва'!E37</f>
        <v>0</v>
      </c>
      <c r="F37" s="31">
        <f>'план 2019. - извор 01'!F37+'план 2019. - извор 04'!F37+'план 2019.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f>'план 2019. - извор 01'!D38+'план 2019. - извор 04'!D38+'план 2019. - извор 07'!D38+'буџетска резерва'!D38</f>
        <v>4900000</v>
      </c>
      <c r="E38" s="31">
        <f>'план 2019. - извор 01'!E38+'план 2019. - извор 04'!E38+'план 2019. - извор 07'!E38+'буџетска резерва'!E38</f>
        <v>0</v>
      </c>
      <c r="F38" s="31">
        <f>'план 2019. - извор 01'!F38+'план 2019. - извор 04'!F38+'план 2019. - извор 07'!F38+'буџетска резерва'!F38</f>
        <v>0</v>
      </c>
      <c r="G38" s="95">
        <f t="shared" si="1"/>
        <v>4900000</v>
      </c>
    </row>
    <row r="39" spans="1:7" x14ac:dyDescent="0.25">
      <c r="A39" s="40">
        <v>421311</v>
      </c>
      <c r="B39" s="41" t="s">
        <v>35</v>
      </c>
      <c r="C39" s="94"/>
      <c r="D39" s="31">
        <f>'план 2019. - извор 01'!D39+'план 2019. - извор 04'!D39+'план 2019. - извор 07'!D39+'буџетска резерва'!D39</f>
        <v>535000</v>
      </c>
      <c r="E39" s="31">
        <f>'план 2019. - извор 01'!E39+'план 2019. - извор 04'!E39+'план 2019. - извор 07'!E39+'буџетска резерва'!E39</f>
        <v>0</v>
      </c>
      <c r="F39" s="31">
        <f>'план 2019. - извор 01'!F39+'план 2019. - извор 04'!F39+'план 2019.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36</v>
      </c>
      <c r="C40" s="94"/>
      <c r="D40" s="31">
        <f>'план 2019. - извор 01'!D40+'план 2019. - извор 04'!D40+'план 2019. - извор 07'!D40+'буџетска резерва'!D40</f>
        <v>0</v>
      </c>
      <c r="E40" s="31">
        <f>'план 2019. - извор 01'!E40+'план 2019. - извор 04'!E40+'план 2019. - извор 07'!E40+'буџетска резерва'!E40</f>
        <v>0</v>
      </c>
      <c r="F40" s="31">
        <f>'план 2019. - извор 01'!F40+'план 2019. - извор 04'!F40+'план 2019.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f>'план 2019. - извор 01'!D41+'план 2019. - извор 04'!D41+'план 2019. - извор 07'!D41+'буџетска резерва'!D41</f>
        <v>3600000</v>
      </c>
      <c r="E41" s="31">
        <f>'план 2019. - извор 01'!E41+'план 2019. - извор 04'!E41+'план 2019. - извор 07'!E41+'буџетска резерва'!E41</f>
        <v>0</v>
      </c>
      <c r="F41" s="31">
        <f>'план 2019. - извор 01'!F41+'план 2019. - извор 04'!F41+'план 2019. - извор 07'!F41+'буџетска резерва'!F41</f>
        <v>0</v>
      </c>
      <c r="G41" s="95">
        <f t="shared" si="1"/>
        <v>3600000</v>
      </c>
    </row>
    <row r="42" spans="1:7" x14ac:dyDescent="0.25">
      <c r="A42" s="40">
        <v>421324</v>
      </c>
      <c r="B42" s="41" t="s">
        <v>38</v>
      </c>
      <c r="C42" s="94"/>
      <c r="D42" s="31">
        <f>'план 2019. - извор 01'!D42+'план 2019. - извор 04'!D42+'план 2019. - извор 07'!D42+'буџетска резерва'!D42</f>
        <v>565000</v>
      </c>
      <c r="E42" s="31">
        <f>'план 2019. - извор 01'!E42+'план 2019. - извор 04'!E42+'план 2019. - извор 07'!E42+'буџетска резерва'!E42</f>
        <v>0</v>
      </c>
      <c r="F42" s="31">
        <f>'план 2019. - извор 01'!F42+'план 2019. - извор 04'!F42+'план 2019. - извор 07'!F42+'буџетска резерва'!F42</f>
        <v>0</v>
      </c>
      <c r="G42" s="95">
        <f t="shared" si="1"/>
        <v>565000</v>
      </c>
    </row>
    <row r="43" spans="1:7" x14ac:dyDescent="0.25">
      <c r="A43" s="40">
        <v>421325</v>
      </c>
      <c r="B43" s="41" t="s">
        <v>39</v>
      </c>
      <c r="C43" s="94"/>
      <c r="D43" s="31">
        <f>'план 2019. - извор 01'!D43+'план 2019. - извор 04'!D43+'план 2019. - извор 07'!D43+'буџетска резерва'!D43</f>
        <v>1990000</v>
      </c>
      <c r="E43" s="31">
        <f>'план 2019. - извор 01'!E43+'план 2019. - извор 04'!E43+'план 2019. - извор 07'!E43+'буџетска резерва'!E43</f>
        <v>0</v>
      </c>
      <c r="F43" s="31">
        <f>'план 2019. - извор 01'!F43+'план 2019. - извор 04'!F43+'план 2019. - извор 07'!F43+'буџетска резерва'!F43</f>
        <v>0</v>
      </c>
      <c r="G43" s="95">
        <f t="shared" si="1"/>
        <v>1990000</v>
      </c>
    </row>
    <row r="44" spans="1:7" x14ac:dyDescent="0.25">
      <c r="A44" s="40">
        <v>421391</v>
      </c>
      <c r="B44" s="41" t="s">
        <v>40</v>
      </c>
      <c r="C44" s="94"/>
      <c r="D44" s="31">
        <f>'план 2019. - извор 01'!D44+'план 2019. - извор 04'!D44+'план 2019. - извор 07'!D44+'буџетска резерва'!D44</f>
        <v>3500</v>
      </c>
      <c r="E44" s="31">
        <f>'план 2019. - извор 01'!E44+'план 2019. - извор 04'!E44+'план 2019. - извор 07'!E44+'буџетска резерва'!E44</f>
        <v>0</v>
      </c>
      <c r="F44" s="31">
        <f>'план 2019. - извор 01'!F44+'план 2019. - извор 04'!F44+'план 2019.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41</v>
      </c>
      <c r="C45" s="94"/>
      <c r="D45" s="31">
        <f>'план 2019. - извор 01'!D45+'план 2019. - извор 04'!D45+'план 2019. - извор 07'!D45+'буџетска резерва'!D45</f>
        <v>834800</v>
      </c>
      <c r="E45" s="31">
        <f>'план 2019. - извор 01'!E45+'план 2019. - извор 04'!E45+'план 2019. - извор 07'!E45+'буџетска резерва'!E45</f>
        <v>0</v>
      </c>
      <c r="F45" s="31">
        <f>'план 2019. - извор 01'!F45+'план 2019. - извор 04'!F45+'план 2019. - извор 07'!F45+'буџетска резерва'!F45</f>
        <v>0</v>
      </c>
      <c r="G45" s="95">
        <f t="shared" si="1"/>
        <v>834800</v>
      </c>
    </row>
    <row r="46" spans="1:7" x14ac:dyDescent="0.25">
      <c r="A46" s="40">
        <v>421500</v>
      </c>
      <c r="B46" s="41" t="s">
        <v>42</v>
      </c>
      <c r="C46" s="94"/>
      <c r="D46" s="31">
        <f>'план 2019. - извор 01'!D46+'план 2019. - извор 04'!D46+'план 2019. - извор 07'!D46+'буџетска резерва'!D46</f>
        <v>0</v>
      </c>
      <c r="E46" s="31">
        <f>'план 2019. - извор 01'!E46+'план 2019. - извор 04'!E46+'план 2019. - извор 07'!E46+'буџетска резерва'!E46</f>
        <v>0</v>
      </c>
      <c r="F46" s="31">
        <f>'план 2019. - извор 01'!F46+'план 2019. - извор 04'!F46+'план 2019.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f>'план 2019. - извор 01'!D47+'план 2019. - извор 04'!D47+'план 2019. - извор 07'!D47+'буџетска резерва'!D47</f>
        <v>576000</v>
      </c>
      <c r="E47" s="31">
        <f>'план 2019. - извор 01'!E47+'план 2019. - извор 04'!E47+'план 2019. - извор 07'!E47+'буџетска резерва'!E47</f>
        <v>0</v>
      </c>
      <c r="F47" s="31">
        <f>'план 2019. - извор 01'!F47+'план 2019. - извор 04'!F47+'план 2019.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132</v>
      </c>
      <c r="D48" s="31">
        <f>'план 2019. - извор 01'!D48+'план 2019. - извор 04'!D48+'план 2019. - извор 07'!D48+'буџетска резерва'!D48</f>
        <v>0</v>
      </c>
      <c r="E48" s="31">
        <f>'план 2019. - извор 01'!E48+'план 2019. - извор 04'!E48+'план 2019. - извор 07'!E48+'буџетска резерва'!E48</f>
        <v>0</v>
      </c>
      <c r="F48" s="31">
        <f>'план 2019. - извор 01'!F48+'план 2019. - извор 04'!F48+'план 2019.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1">
        <f>'план 2019. - извор 01'!D49+'план 2019. - извор 04'!D49+'план 2019. - извор 07'!D49+'буџетска резерва'!D49</f>
        <v>0</v>
      </c>
      <c r="E49" s="31">
        <f>'план 2019. - извор 01'!E49+'план 2019. - извор 04'!E48+'план 2019. - извор 07'!E48+'буџетска резерва'!E48</f>
        <v>0</v>
      </c>
      <c r="F49" s="31">
        <f>'план 2019. - извор 01'!F49+'план 2019. - извор 04'!F48+'план 2019.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444000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444000</v>
      </c>
    </row>
    <row r="51" spans="1:7" x14ac:dyDescent="0.25">
      <c r="A51" s="40">
        <v>422100</v>
      </c>
      <c r="B51" s="41" t="s">
        <v>46</v>
      </c>
      <c r="C51" s="94"/>
      <c r="D51" s="30">
        <f>'план 2019. - извор 01'!D51+'план 2019. - извор 04'!D51+'план 2019. - извор 07'!D51+'буџетска резерва'!D51</f>
        <v>114000</v>
      </c>
      <c r="E51" s="30">
        <f>'план 2019. - извор 01'!E51+'план 2019. - извор 04'!E51+'план 2019. - извор 07'!E51+'буџетска резерва'!E51</f>
        <v>0</v>
      </c>
      <c r="F51" s="30">
        <f>'план 2019. - извор 01'!F51+'план 2019. - извор 04'!F51+'план 2019. - извор 07'!F51+'буџетска резерва'!F51</f>
        <v>0</v>
      </c>
      <c r="G51" s="95">
        <f t="shared" si="1"/>
        <v>114000</v>
      </c>
    </row>
    <row r="52" spans="1:7" x14ac:dyDescent="0.25">
      <c r="A52" s="40">
        <v>422200</v>
      </c>
      <c r="B52" s="41" t="s">
        <v>47</v>
      </c>
      <c r="C52" s="94"/>
      <c r="D52" s="30">
        <f>'план 2019. - извор 01'!D52+'план 2019. - извор 04'!D52+'план 2019. - извор 07'!D52+'буџетска резерва'!D52</f>
        <v>0</v>
      </c>
      <c r="E52" s="30">
        <f>'план 2019. - извор 01'!E52+'план 2019. - извор 04'!E52+'план 2019. - извор 07'!E52+'буџетска резерва'!E52</f>
        <v>0</v>
      </c>
      <c r="F52" s="30">
        <f>'план 2019. - извор 01'!F52+'план 2019. - извор 04'!F52+'план 2019.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48</v>
      </c>
      <c r="C53" s="94"/>
      <c r="D53" s="30">
        <f>'план 2019. - извор 01'!D53+'план 2019. - извор 04'!D53+'план 2019. - извор 07'!D53+'буџетска резерва'!D53</f>
        <v>150000</v>
      </c>
      <c r="E53" s="30">
        <f>'план 2019. - извор 01'!E53+'план 2019. - извор 04'!E53+'план 2019. - извор 07'!E53+'буџетска резерва'!E53</f>
        <v>0</v>
      </c>
      <c r="F53" s="30">
        <f>'план 2019. - извор 01'!F53+'план 2019. - извор 04'!F53+'план 2019.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49</v>
      </c>
      <c r="C54" s="94"/>
      <c r="D54" s="30">
        <f>'план 2019. - извор 01'!D54+'план 2019. - извор 04'!D54+'план 2019. - извор 07'!D54+'буџетска резерва'!D54</f>
        <v>180000</v>
      </c>
      <c r="E54" s="30">
        <f>'план 2019. - извор 01'!E54+'план 2019. - извор 04'!E54+'план 2019. - извор 07'!E54+'буџетска резерва'!E54</f>
        <v>0</v>
      </c>
      <c r="F54" s="30">
        <f>'план 2019. - извор 01'!F54+'план 2019. - извор 04'!F54+'план 2019. - извор 07'!F54+'буџетска резерва'!F54</f>
        <v>0</v>
      </c>
      <c r="G54" s="95">
        <f t="shared" si="1"/>
        <v>180000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6529200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6529200</v>
      </c>
    </row>
    <row r="56" spans="1:7" s="9" customFormat="1" x14ac:dyDescent="0.25">
      <c r="A56" s="49">
        <v>423100</v>
      </c>
      <c r="B56" s="50" t="s">
        <v>51</v>
      </c>
      <c r="D56" s="31">
        <f>'план 2019. - извор 01'!D56+'план 2019. - извор 04'!D56+'план 2019. - извор 07'!D56+'буџетска резерва'!D56</f>
        <v>773000</v>
      </c>
      <c r="E56" s="31">
        <f>'план 2019. - извор 01'!E56+'план 2019. - извор 04'!E56+'план 2019. - извор 07'!E56+'буџетска резерва'!E56</f>
        <v>0</v>
      </c>
      <c r="F56" s="31">
        <f>'план 2019. - извор 01'!F56+'план 2019. - извор 04'!F56+'план 2019. - извор 07'!F56+'буџетска резерва'!F56</f>
        <v>0</v>
      </c>
      <c r="G56" s="101">
        <f t="shared" si="1"/>
        <v>773000</v>
      </c>
    </row>
    <row r="57" spans="1:7" x14ac:dyDescent="0.25">
      <c r="A57" s="40">
        <v>423200</v>
      </c>
      <c r="B57" s="41" t="s">
        <v>52</v>
      </c>
      <c r="C57" s="94"/>
      <c r="D57" s="30">
        <f>'план 2019. - извор 01'!D57+'план 2019. - извор 04'!D57+'план 2019. - извор 07'!D57+'буџетска резерва'!D57</f>
        <v>0</v>
      </c>
      <c r="E57" s="30">
        <f>'план 2019. - извор 01'!E57+'план 2019. - извор 04'!E57+'план 2019. - извор 07'!E57+'буџетска резерва'!E57</f>
        <v>0</v>
      </c>
      <c r="F57" s="30">
        <f>'план 2019. - извор 01'!F57+'план 2019. - извор 04'!F57+'план 2019. - извор 07'!F57+'буџетска резерва'!F57</f>
        <v>0</v>
      </c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>
        <f>'план 2019. - извор 01'!D58+'план 2019. - извор 04'!D58+'план 2019. - извор 07'!D58+'буџетска резерва'!D58</f>
        <v>10000</v>
      </c>
      <c r="E58" s="30">
        <f>'план 2019. - извор 01'!E58+'план 2019. - извор 04'!E58+'план 2019. - извор 07'!E58+'буџетска резерва'!E58</f>
        <v>0</v>
      </c>
      <c r="F58" s="30">
        <f>'план 2019. - извор 01'!F58+'план 2019. - извор 04'!F58+'план 2019. - извор 07'!F58+'буџетска резерва'!F58</f>
        <v>0</v>
      </c>
      <c r="G58" s="95">
        <f t="shared" si="1"/>
        <v>10000</v>
      </c>
    </row>
    <row r="59" spans="1:7" x14ac:dyDescent="0.25">
      <c r="A59" s="40">
        <v>423400</v>
      </c>
      <c r="B59" s="41" t="s">
        <v>54</v>
      </c>
      <c r="C59" s="94"/>
      <c r="D59" s="30">
        <f>'план 2019. - извор 01'!D59+'план 2019. - извор 04'!D59+'план 2019. - извор 07'!D59+'буџетска резерва'!D59</f>
        <v>1032200</v>
      </c>
      <c r="E59" s="30">
        <f>'план 2019. - извор 01'!E59+'план 2019. - извор 04'!E59+'план 2019. - извор 07'!E59+'буџетска резерва'!E59</f>
        <v>0</v>
      </c>
      <c r="F59" s="30">
        <f>'план 2019. - извор 01'!F59+'план 2019. - извор 04'!F59+'план 2019. - извор 07'!F59+'буџетска резерва'!F59</f>
        <v>0</v>
      </c>
      <c r="G59" s="95">
        <f t="shared" si="1"/>
        <v>1032200</v>
      </c>
    </row>
    <row r="60" spans="1:7" x14ac:dyDescent="0.25">
      <c r="A60" s="40">
        <v>423500</v>
      </c>
      <c r="B60" s="41" t="s">
        <v>55</v>
      </c>
      <c r="C60" s="94"/>
      <c r="D60" s="30">
        <f>'план 2019. - извор 01'!D60+'план 2019. - извор 04'!D60+'план 2019. - извор 07'!D60+'буџетска резерва'!D60</f>
        <v>1589000</v>
      </c>
      <c r="E60" s="30">
        <f>'план 2019. - извор 01'!E60+'план 2019. - извор 04'!E60+'план 2019. - извор 07'!E60+'буџетска резерва'!E60</f>
        <v>0</v>
      </c>
      <c r="F60" s="30">
        <f>'план 2019. - извор 01'!F60+'план 2019. - извор 04'!F60+'план 2019. - извор 07'!F60+'буџетска резерва'!F60</f>
        <v>0</v>
      </c>
      <c r="G60" s="95">
        <f t="shared" si="1"/>
        <v>1589000</v>
      </c>
    </row>
    <row r="61" spans="1:7" x14ac:dyDescent="0.25">
      <c r="A61" s="40">
        <v>423600</v>
      </c>
      <c r="B61" s="41" t="s">
        <v>56</v>
      </c>
      <c r="C61" s="94"/>
      <c r="D61" s="30">
        <f>'план 2019. - извор 01'!D61+'план 2019. - извор 04'!D61+'план 2019. - извор 07'!D61+'буџетска резерва'!D61</f>
        <v>10000</v>
      </c>
      <c r="E61" s="30">
        <f>'план 2019. - извор 01'!E61+'план 2019. - извор 04'!E61+'план 2019. - извор 07'!E61+'буџетска резерва'!E61</f>
        <v>0</v>
      </c>
      <c r="F61" s="30">
        <f>'план 2019. - извор 01'!F61+'план 2019. - извор 04'!F61+'план 2019. - извор 07'!F61+'буџетска резерва'!F61</f>
        <v>0</v>
      </c>
      <c r="G61" s="95">
        <f t="shared" si="1"/>
        <v>10000</v>
      </c>
    </row>
    <row r="62" spans="1:7" x14ac:dyDescent="0.25">
      <c r="A62" s="40">
        <v>423700</v>
      </c>
      <c r="B62" s="41" t="s">
        <v>57</v>
      </c>
      <c r="C62" s="94"/>
      <c r="D62" s="30">
        <f>'план 2019. - извор 01'!D62+'план 2019. - извор 04'!D62+'план 2019. - извор 07'!D62+'буџетска резерва'!D62</f>
        <v>260000</v>
      </c>
      <c r="E62" s="30">
        <f>'план 2019. - извор 01'!E62+'план 2019. - извор 04'!E62+'план 2019. - извор 07'!E62+'буџетска резерва'!E62</f>
        <v>0</v>
      </c>
      <c r="F62" s="30">
        <f>'план 2019. - извор 01'!F62+'план 2019. - извор 04'!F62+'план 2019. - извор 07'!F62+'буџетска резерва'!F62</f>
        <v>0</v>
      </c>
      <c r="G62" s="95">
        <f t="shared" si="1"/>
        <v>260000</v>
      </c>
    </row>
    <row r="63" spans="1:7" x14ac:dyDescent="0.25">
      <c r="A63" s="40">
        <v>423900</v>
      </c>
      <c r="B63" s="41" t="s">
        <v>58</v>
      </c>
      <c r="C63" s="94"/>
      <c r="D63" s="30">
        <f>'план 2019. - извор 01'!D63+'план 2019. - извор 04'!D63+'план 2019. - извор 07'!D63+'буџетска резерва'!D63</f>
        <v>2855000</v>
      </c>
      <c r="E63" s="30">
        <f>'план 2019. - извор 01'!E63+'план 2019. - извор 04'!E63+'план 2019. - извор 07'!E63+'буџетска резерва'!E63</f>
        <v>0</v>
      </c>
      <c r="F63" s="30">
        <f>'план 2019. - извор 01'!F63+'план 2019. - извор 04'!F63+'план 2019. - извор 07'!F63+'буџетска резерва'!F63</f>
        <v>0</v>
      </c>
      <c r="G63" s="95">
        <f t="shared" si="1"/>
        <v>2855000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17744500</v>
      </c>
      <c r="E64" s="21">
        <f t="shared" ref="E64" si="13">E65+E66+E67+E68</f>
        <v>4500000</v>
      </c>
      <c r="F64" s="21">
        <f>F65+F66+F67+F68</f>
        <v>4500000</v>
      </c>
      <c r="G64" s="58">
        <f t="shared" si="1"/>
        <v>26744500</v>
      </c>
    </row>
    <row r="65" spans="1:7" x14ac:dyDescent="0.25">
      <c r="A65" s="40">
        <v>424200</v>
      </c>
      <c r="B65" s="41" t="s">
        <v>60</v>
      </c>
      <c r="C65" s="94"/>
      <c r="D65" s="32">
        <f>'план 2019. - извор 01'!D65+'план 2019. - извор 04'!D65+'план 2019. - извор 07'!D65+'буџетска резерва'!D65</f>
        <v>17744500</v>
      </c>
      <c r="E65" s="32">
        <f>'план 2019. - извор 01'!E65+'план 2019. - извор 04'!E65+'план 2019. - извор 07'!E65+'буџетска резерва'!E65</f>
        <v>4500000</v>
      </c>
      <c r="F65" s="32">
        <f>'план 2019. - извор 01'!F65+'план 2019. - извор 04'!F65+'план 2019. - извор 07'!F65+'буџетска резерва'!F65</f>
        <v>4500000</v>
      </c>
      <c r="G65" s="95">
        <f t="shared" si="1"/>
        <v>26744500</v>
      </c>
    </row>
    <row r="66" spans="1:7" x14ac:dyDescent="0.25">
      <c r="A66" s="40">
        <v>424300</v>
      </c>
      <c r="B66" s="41" t="s">
        <v>61</v>
      </c>
      <c r="C66" s="94"/>
      <c r="D66" s="32">
        <f>'план 2019. - извор 01'!D66+'план 2019. - извор 04'!D66+'план 2019. - извор 07'!D66+'буџетска резерва'!D66</f>
        <v>0</v>
      </c>
      <c r="E66" s="32">
        <f>'план 2019. - извор 01'!E66+'план 2019. - извор 04'!E66+'план 2019. - извор 07'!E66+'буџетска резерва'!E66</f>
        <v>0</v>
      </c>
      <c r="F66" s="32">
        <f>'план 2019. - извор 01'!F66+'план 2019. - извор 04'!F66+'план 2019. - извор 07'!F66+'буџетска резерва'!F66</f>
        <v>0</v>
      </c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2">
        <f>'план 2019. - извор 01'!D67+'план 2019. - извор 04'!D67+'план 2019. - извор 07'!D67+'буџетска резерва'!D67</f>
        <v>0</v>
      </c>
      <c r="E67" s="32">
        <f>'план 2019. - извор 01'!E67+'план 2019. - извор 04'!E67+'план 2019. - извор 07'!E67+'буџетска резерва'!E67</f>
        <v>0</v>
      </c>
      <c r="F67" s="32">
        <f>'план 2019. - извор 01'!F67+'план 2019. - извор 04'!F67+'план 2019.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2">
        <f>'план 2019. - извор 01'!D68+'план 2019. - извор 04'!D68+'план 2019. - извор 07'!D68+'буџетска резерва'!D68</f>
        <v>0</v>
      </c>
      <c r="E68" s="32">
        <f>'план 2019. - извор 01'!E68+'план 2019. - извор 04'!E68+'план 2019. - извор 07'!E68+'буџетска резерва'!E68</f>
        <v>0</v>
      </c>
      <c r="F68" s="32">
        <f>'план 2019. - извор 01'!F68+'план 2019. - извор 04'!F68+'план 2019.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2150000</v>
      </c>
      <c r="E69" s="21">
        <f t="shared" ref="E69:F69" si="14">E70+E71</f>
        <v>0</v>
      </c>
      <c r="F69" s="21">
        <f t="shared" si="14"/>
        <v>0</v>
      </c>
      <c r="G69" s="58">
        <f t="shared" si="1"/>
        <v>2150000</v>
      </c>
    </row>
    <row r="70" spans="1:7" x14ac:dyDescent="0.25">
      <c r="A70" s="40">
        <v>425100</v>
      </c>
      <c r="B70" s="41" t="s">
        <v>65</v>
      </c>
      <c r="C70" s="94"/>
      <c r="D70" s="32">
        <f>'план 2019. - извор 01'!D70+'план 2019. - извор 04'!D70+'план 2019. - извор 07'!D70+'буџетска резерва'!D70</f>
        <v>1520000</v>
      </c>
      <c r="E70" s="32">
        <f>'план 2019. - извор 01'!E70+'план 2019. - извор 04'!E69+'план 2019. - извор 07'!E69+'буџетска резерва'!E69</f>
        <v>0</v>
      </c>
      <c r="F70" s="32">
        <f>'план 2019. - извор 01'!F70+'план 2019. - извор 04'!F69+'план 2019. - извор 07'!F69+'буџетска резерва'!F69</f>
        <v>0</v>
      </c>
      <c r="G70" s="95">
        <f t="shared" si="1"/>
        <v>1520000</v>
      </c>
    </row>
    <row r="71" spans="1:7" x14ac:dyDescent="0.25">
      <c r="A71" s="40">
        <v>425200</v>
      </c>
      <c r="B71" s="41" t="s">
        <v>66</v>
      </c>
      <c r="C71" s="94"/>
      <c r="D71" s="32">
        <f>'план 2019. - извор 01'!D71+'план 2019. - извор 04'!D71+'план 2019. - извор 07'!D71+'буџетска резерва'!D71</f>
        <v>630000</v>
      </c>
      <c r="E71" s="32">
        <f>'план 2019. - извор 01'!E71+'план 2019. - извор 04'!E71+'план 2019. - извор 07'!E71+'буџетска резерва'!E71</f>
        <v>0</v>
      </c>
      <c r="F71" s="32">
        <f>'план 2019. - извор 01'!F71+'план 2019. - извор 04'!F71+'план 2019. - извор 07'!F71+'буџетска резерва'!F71</f>
        <v>0</v>
      </c>
      <c r="G71" s="95">
        <f t="shared" si="1"/>
        <v>630000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1937000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1937000</v>
      </c>
    </row>
    <row r="73" spans="1:7" x14ac:dyDescent="0.25">
      <c r="A73" s="40">
        <v>426100</v>
      </c>
      <c r="B73" s="41" t="s">
        <v>68</v>
      </c>
      <c r="C73" s="94"/>
      <c r="D73" s="30">
        <f>'план 2019. - извор 01'!D73+'план 2019. - извор 04'!D73+'план 2019. - извор 07'!D73+'буџетска резерва'!D73</f>
        <v>334000</v>
      </c>
      <c r="E73" s="30">
        <f>'план 2019. - извор 01'!E73+'план 2019. - извор 04'!E73+'план 2019. - извор 07'!E73+'буџетска резерва'!E73</f>
        <v>0</v>
      </c>
      <c r="F73" s="30">
        <f>'план 2019. - извор 01'!F73+'план 2019. - извор 04'!F73+'план 2019. - извор 07'!F73+'буџетска резерва'!F73</f>
        <v>0</v>
      </c>
      <c r="G73" s="95">
        <f t="shared" si="1"/>
        <v>334000</v>
      </c>
    </row>
    <row r="74" spans="1:7" x14ac:dyDescent="0.25">
      <c r="A74" s="40">
        <v>426300</v>
      </c>
      <c r="B74" s="41" t="s">
        <v>69</v>
      </c>
      <c r="C74" s="94"/>
      <c r="D74" s="30">
        <f>'план 2019. - извор 01'!D74+'план 2019. - извор 04'!D74+'план 2019. - извор 07'!D74+'буџетска резерва'!D74</f>
        <v>115000</v>
      </c>
      <c r="E74" s="30">
        <f>'план 2019. - извор 01'!E74+'план 2019. - извор 04'!E74+'план 2019. - извор 07'!E74+'буџетска резерва'!E74</f>
        <v>0</v>
      </c>
      <c r="F74" s="30">
        <f>'план 2019. - извор 01'!F74+'план 2019. - извор 04'!F74+'план 2019. - извор 07'!F74+'буџетска резерва'!F74</f>
        <v>0</v>
      </c>
      <c r="G74" s="95">
        <f t="shared" si="1"/>
        <v>115000</v>
      </c>
    </row>
    <row r="75" spans="1:7" x14ac:dyDescent="0.25">
      <c r="A75" s="40">
        <v>426400</v>
      </c>
      <c r="B75" s="41" t="s">
        <v>70</v>
      </c>
      <c r="C75" s="94"/>
      <c r="D75" s="30">
        <f>'план 2019. - извор 01'!D75+'план 2019. - извор 04'!D75+'план 2019. - извор 07'!D75+'буџетска резерва'!D75</f>
        <v>0</v>
      </c>
      <c r="E75" s="30">
        <f>'план 2019. - извор 01'!E75+'план 2019. - извор 04'!E75+'план 2019. - извор 07'!E75+'буџетска резерва'!E75</f>
        <v>0</v>
      </c>
      <c r="F75" s="30">
        <f>'план 2019. - извор 01'!F75+'план 2019. - извор 04'!F75+'план 2019.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f>'план 2019. - извор 01'!D76+'план 2019. - извор 04'!D76+'план 2019. - извор 07'!D76+'буџетска резерва'!D76</f>
        <v>0</v>
      </c>
      <c r="E76" s="30">
        <f>'план 2019. - извор 01'!E76+'план 2019. - извор 04'!E76+'план 2019. - извор 07'!E76+'буџетска резерва'!E76</f>
        <v>0</v>
      </c>
      <c r="F76" s="30">
        <f>'план 2019. - извор 01'!F76+'план 2019. - извор 04'!F76+'план 2019.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>
        <f>'план 2019. - извор 01'!D77+'план 2019. - извор 04'!D77+'план 2019. - извор 07'!D77+'буџетска резерва'!D77</f>
        <v>720000</v>
      </c>
      <c r="E77" s="30">
        <f>'план 2019. - извор 01'!E77+'план 2019. - извор 04'!E77+'план 2019. - извор 07'!E77+'буџетска резерва'!E77</f>
        <v>0</v>
      </c>
      <c r="F77" s="30">
        <f>'план 2019. - извор 01'!F77+'план 2019. - извор 04'!F77+'план 2019. - извор 07'!F77+'буџетска резерва'!F77</f>
        <v>0</v>
      </c>
      <c r="G77" s="95">
        <f t="shared" si="1"/>
        <v>720000</v>
      </c>
    </row>
    <row r="78" spans="1:7" x14ac:dyDescent="0.25">
      <c r="A78" s="40">
        <v>426800</v>
      </c>
      <c r="B78" s="41" t="s">
        <v>73</v>
      </c>
      <c r="C78" s="94"/>
      <c r="D78" s="30">
        <f>'план 2019. - извор 01'!D78+'план 2019. - извор 04'!D78+'план 2019. - извор 07'!D78+'буџетска резерва'!D78</f>
        <v>48000</v>
      </c>
      <c r="E78" s="30">
        <f>'план 2019. - извор 01'!E78+'план 2019. - извор 04'!E78+'план 2019. - извор 07'!E78+'буџетска резерва'!E78</f>
        <v>0</v>
      </c>
      <c r="F78" s="30">
        <f>'план 2019. - извор 01'!F78+'план 2019. - извор 04'!F78+'план 2019. - извор 07'!F78+'буџетска резерва'!F78</f>
        <v>0</v>
      </c>
      <c r="G78" s="95">
        <f t="shared" si="1"/>
        <v>48000</v>
      </c>
    </row>
    <row r="79" spans="1:7" x14ac:dyDescent="0.25">
      <c r="A79" s="40">
        <v>426900</v>
      </c>
      <c r="B79" s="41" t="s">
        <v>74</v>
      </c>
      <c r="C79" s="94"/>
      <c r="D79" s="30">
        <f>'план 2019. - извор 01'!D79+'план 2019. - извор 04'!D79+'план 2019. - извор 07'!D79+'буџетска резерва'!D79</f>
        <v>720000</v>
      </c>
      <c r="E79" s="30">
        <f>'план 2019. - извор 01'!E79+'план 2019. - извор 04'!E79+'план 2019. - извор 07'!E79+'буџетска резерва'!E79</f>
        <v>0</v>
      </c>
      <c r="F79" s="30">
        <f>'план 2019. - извор 01'!F79+'план 2019. - извор 04'!F79+'план 2019. - извор 07'!F79+'буџетска резерва'!F79</f>
        <v>0</v>
      </c>
      <c r="G79" s="95">
        <f t="shared" si="1"/>
        <v>720000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76</v>
      </c>
      <c r="C82" s="94"/>
      <c r="D82" s="30">
        <f>'план 2019. - извор 01'!D82+'план 2019. - извор 04'!D82+'план 2019. - извор 07'!D82+'буџетска резерва'!D82</f>
        <v>0</v>
      </c>
      <c r="E82" s="30">
        <f>'план 2019. - извор 01'!E82+'план 2019. - извор 04'!E82+'план 2019. - извор 07'!E82+'буџетска резерва'!E82</f>
        <v>0</v>
      </c>
      <c r="F82" s="30">
        <f>'план 2019. - извор 01'!F82+'план 2019. - извор 04'!F82+'план 2019.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77</v>
      </c>
      <c r="C83" s="94"/>
      <c r="D83" s="30">
        <f>'план 2019. - извор 01'!D83+'план 2019. - извор 04'!D83+'план 2019. - извор 07'!D83+'буџетска резерва'!D83</f>
        <v>0</v>
      </c>
      <c r="E83" s="30">
        <f>'план 2019. - извор 01'!E83+'план 2019. - извор 04'!E83+'план 2019. - извор 07'!E83+'буџетска резерва'!E83</f>
        <v>0</v>
      </c>
      <c r="F83" s="30">
        <f>'план 2019. - извор 01'!F83+'план 2019. - извор 04'!F83+'план 2019.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79</v>
      </c>
      <c r="C85" s="94"/>
      <c r="D85" s="31">
        <f>'план 2019. - извор 01'!D85+'план 2019. - извор 04'!D85+'план 2019. - извор 07'!D85+'буџетска резерва'!D85</f>
        <v>0</v>
      </c>
      <c r="E85" s="31">
        <f>'план 2019. - извор 01'!E85+'план 2019. - извор 04'!E85+'план 2019. - извор 07'!E85+'буџетска резерва'!E85</f>
        <v>0</v>
      </c>
      <c r="F85" s="31">
        <f>'план 2019. - извор 01'!F85+'план 2019. - извор 04'!F85+'план 2019.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80</v>
      </c>
      <c r="C86" s="94"/>
      <c r="D86" s="31">
        <f>'план 2019. - извор 01'!D86+'план 2019. - извор 04'!D86+'план 2019. - извор 07'!D86+'буџетска резерва'!D86</f>
        <v>0</v>
      </c>
      <c r="E86" s="31">
        <f>'план 2019. - извор 01'!E86+'план 2019. - извор 04'!E86+'план 2019. - извор 07'!E86+'буџетска резерва'!E86</f>
        <v>0</v>
      </c>
      <c r="F86" s="31">
        <f>'план 2019. - извор 01'!F86+'план 2019. - извор 04'!F86+'план 2019.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81</v>
      </c>
      <c r="C87" s="94"/>
      <c r="D87" s="31">
        <f>'план 2019. - извор 01'!D87+'план 2019. - извор 04'!D87+'план 2019. - извор 07'!D87+'буџетска резерва'!D87</f>
        <v>0</v>
      </c>
      <c r="E87" s="31">
        <f>'план 2019. - извор 01'!E87+'план 2019. - извор 04'!E87+'план 2019. - извор 07'!E87+'буџетска резерва'!E87</f>
        <v>0</v>
      </c>
      <c r="F87" s="31">
        <f>'план 2019. - извор 01'!F87+'план 2019. - извор 04'!F87+'план 2019.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82</v>
      </c>
      <c r="C88" s="94"/>
      <c r="D88" s="31">
        <f>'план 2019. - извор 01'!D88+'план 2019. - извор 04'!D88+'план 2019. - извор 07'!D88+'буџетска резерва'!D88</f>
        <v>0</v>
      </c>
      <c r="E88" s="31">
        <f>'план 2019. - извор 01'!E88+'план 2019. - извор 04'!E88+'план 2019. - извор 07'!E88+'буџетска резерва'!E88</f>
        <v>0</v>
      </c>
      <c r="F88" s="31">
        <f>'план 2019. - извор 01'!F88+'план 2019. - извор 04'!F88+'план 2019.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83</v>
      </c>
      <c r="C89" s="94"/>
      <c r="D89" s="31">
        <f>'план 2019. - извор 01'!D89+'план 2019. - извор 04'!D89+'план 2019. - извор 07'!D89+'буџетска резерва'!D89</f>
        <v>0</v>
      </c>
      <c r="E89" s="31">
        <f>'план 2019. - извор 01'!E89+'план 2019. - извор 04'!E89+'план 2019. - извор 07'!E89+'буџетска резерва'!E89</f>
        <v>0</v>
      </c>
      <c r="F89" s="31">
        <f>'план 2019. - извор 01'!F89+'план 2019. - извор 04'!F89+'план 2019.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390000</v>
      </c>
      <c r="E90" s="60">
        <f t="shared" ref="E90:F90" si="20">E91</f>
        <v>0</v>
      </c>
      <c r="F90" s="60">
        <f t="shared" si="20"/>
        <v>0</v>
      </c>
      <c r="G90" s="62">
        <f t="shared" si="17"/>
        <v>390000</v>
      </c>
    </row>
    <row r="91" spans="1:7" x14ac:dyDescent="0.25">
      <c r="A91" s="40">
        <v>465112</v>
      </c>
      <c r="B91" s="41" t="s">
        <v>85</v>
      </c>
      <c r="C91" s="94"/>
      <c r="D91" s="31">
        <f>'план 2019. - извор 01'!D91+'план 2019. - извор 04'!D91+'план 2019. - извор 07'!D91+'буџетска резерва'!D91</f>
        <v>390000</v>
      </c>
      <c r="E91" s="31">
        <f>'план 2019. - извор 01'!E91+'план 2019. - извор 04'!E91+'план 2019. - извор 07'!E91+'буџетска резерва'!E91</f>
        <v>0</v>
      </c>
      <c r="F91" s="31">
        <f>'план 2019. - извор 01'!F91+'план 2019. - извор 04'!F91+'план 2019. - извор 07'!F91+'буџетска резерва'!F91</f>
        <v>0</v>
      </c>
      <c r="G91" s="95">
        <f t="shared" si="17"/>
        <v>390000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100000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100000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88</v>
      </c>
      <c r="C94" s="94"/>
      <c r="D94" s="31">
        <f>'план 2019. - извор 01'!D94+'план 2019. - извор 04'!D94+'план 2019. - извор 07'!D94+'буџетска резерва'!D94</f>
        <v>0</v>
      </c>
      <c r="E94" s="31">
        <f>'план 2019. - извор 01'!E94+'план 2019. - извор 04'!E94+'план 2019. - извор 07'!E94+'буџетска резерва'!E94</f>
        <v>0</v>
      </c>
      <c r="F94" s="31">
        <f>'план 2019. - извор 01'!F94+'план 2019. - извор 04'!F94+'план 2019.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100000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100000</v>
      </c>
    </row>
    <row r="96" spans="1:7" x14ac:dyDescent="0.25">
      <c r="A96" s="40">
        <v>482100</v>
      </c>
      <c r="B96" s="41" t="s">
        <v>90</v>
      </c>
      <c r="C96" s="94"/>
      <c r="D96" s="28">
        <f>'план 2019. - извор 01'!D96+'план 2019. - извор 04'!D96+'план 2019. - извор 07'!D96+'буџетска резерва'!D96</f>
        <v>50000</v>
      </c>
      <c r="E96" s="28">
        <f>'план 2019. - извор 01'!E96+'план 2019. - извор 04'!E96+'план 2019. - извор 07'!E96+'буџетска резерва'!E96</f>
        <v>0</v>
      </c>
      <c r="F96" s="28">
        <f>'план 2019. - извор 01'!F96+'план 2019. - извор 04'!F96+'план 2019.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91</v>
      </c>
      <c r="C97" s="94"/>
      <c r="D97" s="28">
        <f>'план 2019. - извор 01'!D97+'план 2019. - извор 04'!D97+'план 2019. - извор 07'!D97+'буџетска резерва'!D97</f>
        <v>50000</v>
      </c>
      <c r="E97" s="28">
        <f>'план 2019. - извор 01'!E97+'план 2019. - извор 04'!E97+'план 2019. - извор 07'!E97+'буџетска резерва'!E97</f>
        <v>0</v>
      </c>
      <c r="F97" s="28">
        <f>'план 2019. - извор 01'!F97+'план 2019. - извор 04'!F97+'план 2019. - извор 07'!F97+'буџетска резерва'!F97</f>
        <v>0</v>
      </c>
      <c r="G97" s="95">
        <f t="shared" si="17"/>
        <v>50000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93</v>
      </c>
      <c r="C99" s="94"/>
      <c r="D99" s="30">
        <f>'план 2019. - извор 01'!D99+'план 2019. - извор 04'!D99+'план 2019. - извор 07'!D99+'буџетска резерва'!D99</f>
        <v>0</v>
      </c>
      <c r="E99" s="30">
        <f>'план 2019. - извор 01'!E99+'план 2019. - извор 04'!E99+'план 2019. - извор 07'!E99+'буџетска резерва'!E99</f>
        <v>0</v>
      </c>
      <c r="F99" s="30">
        <f>'план 2019. - извор 01'!F99+'план 2019. - извор 04'!F99+'план 2019.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95</v>
      </c>
      <c r="C101" s="94"/>
      <c r="D101" s="30">
        <f>'план 2019. - извор 01'!D101+'план 2019. - извор 04'!D101+'план 2019. - извор 07'!D101+'буџетска резерва'!D101</f>
        <v>0</v>
      </c>
      <c r="E101" s="30">
        <f>'план 2019. - извор 01'!E101+'план 2019. - извор 04'!E101+'план 2019. - извор 07'!E101+'буџетска резерва'!E101</f>
        <v>0</v>
      </c>
      <c r="F101" s="30">
        <f>'план 2019. - извор 01'!F101+'план 2019. - извор 04'!F101+'план 2019.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3206562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3206562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3206562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3206562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99</v>
      </c>
      <c r="C105" s="94"/>
      <c r="D105" s="30">
        <f>'план 2019. - извор 01'!D105+'план 2019. - извор 04'!D105+'план 2019. - извор 07'!D105+'буџетска резерва'!D105</f>
        <v>0</v>
      </c>
      <c r="E105" s="30">
        <f>'план 2019. - извор 01'!E105+'план 2019. - извор 04'!E105+'план 2019. - извор 07'!E105+'буџетска резерва'!E105</f>
        <v>0</v>
      </c>
      <c r="F105" s="30">
        <f>'план 2019. - извор 01'!F105+'план 2019. - извор 04'!F105+'план 2019.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100</v>
      </c>
      <c r="C106" s="94"/>
      <c r="D106" s="30">
        <f>'план 2019. - извор 01'!D106+'план 2019. - извор 04'!D106+'план 2019. - извор 07'!D106+'буџетска резерва'!D106</f>
        <v>0</v>
      </c>
      <c r="E106" s="30">
        <f>'план 2019. - извор 01'!E106+'план 2019. - извор 04'!E106+'план 2019. - извор 07'!E106+'буџетска резерва'!E106</f>
        <v>0</v>
      </c>
      <c r="F106" s="30">
        <f>'план 2019. - извор 01'!F106+'план 2019. - извор 04'!F106+'план 2019.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2918062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2918062</v>
      </c>
    </row>
    <row r="108" spans="1:7" x14ac:dyDescent="0.25">
      <c r="A108" s="40">
        <v>512200</v>
      </c>
      <c r="B108" s="41" t="s">
        <v>102</v>
      </c>
      <c r="C108" s="94"/>
      <c r="D108" s="30">
        <f>'план 2019. - извор 01'!D108+'план 2019. - извор 04'!D108+'план 2019. - извор 07'!D108+'буџетска резерва'!D108</f>
        <v>940000</v>
      </c>
      <c r="E108" s="30">
        <f>'план 2019. - извор 01'!E108+'план 2019. - извор 04'!E108+'план 2019. - извор 07'!E108+'буџетска резерва'!E108</f>
        <v>0</v>
      </c>
      <c r="F108" s="30">
        <f>'план 2019. - извор 01'!F108+'план 2019. - извор 04'!F108+'план 2019. - извор 07'!F108+'буџетска резерва'!F108</f>
        <v>0</v>
      </c>
      <c r="G108" s="95">
        <f t="shared" si="17"/>
        <v>940000</v>
      </c>
    </row>
    <row r="109" spans="1:7" x14ac:dyDescent="0.25">
      <c r="A109" s="40">
        <v>512600</v>
      </c>
      <c r="B109" s="41" t="s">
        <v>103</v>
      </c>
      <c r="C109" s="94"/>
      <c r="D109" s="30">
        <f>'план 2019. - извор 01'!D109+'план 2019. - извор 04'!D109+'план 2019. - извор 07'!D109+'буџетска резерва'!D109</f>
        <v>1978062</v>
      </c>
      <c r="E109" s="30">
        <f>'план 2019. - извор 01'!E109+'план 2019. - извор 04'!E109+'план 2019. - извор 07'!E109+'буџетска резерва'!E109</f>
        <v>0</v>
      </c>
      <c r="F109" s="30">
        <f>'план 2019. - извор 01'!F109+'план 2019. - извор 04'!F109+'план 2019. - извор 07'!F109+'буџетска резерва'!F109</f>
        <v>0</v>
      </c>
      <c r="G109" s="95">
        <f t="shared" si="17"/>
        <v>1978062</v>
      </c>
    </row>
    <row r="110" spans="1:7" x14ac:dyDescent="0.25">
      <c r="A110" s="40">
        <v>512800</v>
      </c>
      <c r="B110" s="41" t="s">
        <v>104</v>
      </c>
      <c r="C110" s="94"/>
      <c r="D110" s="30">
        <f>'план 2019. - извор 01'!D110+'план 2019. - извор 04'!D110+'план 2019. - извор 07'!D110+'буџетска резерва'!D110</f>
        <v>0</v>
      </c>
      <c r="E110" s="30">
        <f>'план 2019. - извор 01'!E110+'план 2019. - извор 04'!E110+'план 2019. - извор 07'!E110+'буџетска резерва'!E110</f>
        <v>0</v>
      </c>
      <c r="F110" s="30">
        <f>'план 2019. - извор 01'!F110+'план 2019. - извор 04'!F110+'план 2019. - извор 07'!F110+'буџетска резерва'!F110</f>
        <v>0</v>
      </c>
      <c r="G110" s="95">
        <f t="shared" si="17"/>
        <v>0</v>
      </c>
    </row>
    <row r="111" spans="1:7" x14ac:dyDescent="0.25">
      <c r="A111" s="40">
        <v>512900</v>
      </c>
      <c r="B111" s="41" t="s">
        <v>105</v>
      </c>
      <c r="C111" s="94"/>
      <c r="D111" s="30">
        <f>'план 2019. - извор 01'!D111+'план 2019. - извор 04'!D111+'план 2019. - извор 07'!D111+'буџетска резерва'!D111</f>
        <v>0</v>
      </c>
      <c r="E111" s="30">
        <f>'план 2019. - извор 01'!E111+'план 2019. - извор 04'!E111+'план 2019. - извор 07'!E111+'буџетска резерва'!E111</f>
        <v>0</v>
      </c>
      <c r="F111" s="30">
        <f>'план 2019. - извор 01'!F111+'план 2019. - извор 04'!F111+'план 2019.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288500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288500</v>
      </c>
    </row>
    <row r="113" spans="1:7" x14ac:dyDescent="0.25">
      <c r="A113" s="40">
        <v>515100</v>
      </c>
      <c r="B113" s="41" t="s">
        <v>107</v>
      </c>
      <c r="C113" s="94"/>
      <c r="D113" s="31">
        <f>'план 2019. - извор 01'!D113+'план 2019. - извор 04'!D113+'план 2019. - извор 07'!D113+'буџетска резерва'!D113</f>
        <v>288500</v>
      </c>
      <c r="E113" s="31">
        <f>'план 2019. - извор 01'!E113+'план 2019. - извор 04'!E113+'план 2019. - извор 07'!E113+'буџетска резерва'!E113</f>
        <v>0</v>
      </c>
      <c r="F113" s="31">
        <f>'план 2019. - извор 01'!F113+'план 2019. - извор 04'!F113+'план 2019. - извор 07'!F113+'буџетска резерва'!F113</f>
        <v>0</v>
      </c>
      <c r="G113" s="95">
        <f t="shared" si="17"/>
        <v>288500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f>'план 2019. - извор 01'!D116+'план 2019. - извор 04'!D116+'план 2019. - извор 07'!D116+'буџетска резерва'!D116</f>
        <v>0</v>
      </c>
      <c r="E116" s="33">
        <f>'план 2019. - извор 01'!E116+'план 2019. - извор 04'!E116+'план 2019. - извор 07'!E116+'буџетска резерва'!E116</f>
        <v>0</v>
      </c>
      <c r="F116" s="33">
        <f>'план 2019. - извор 01'!F116+'план 2019. - извор 04'!F116+'план 2019.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55565662</v>
      </c>
      <c r="E117" s="87">
        <f t="shared" ref="E117" si="32">E14+E102</f>
        <v>4500000</v>
      </c>
      <c r="F117" s="88">
        <f>F14+F102</f>
        <v>4500000</v>
      </c>
      <c r="G117" s="89">
        <f t="shared" si="17"/>
        <v>64565662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D5:G5"/>
    <mergeCell ref="D6:F6"/>
    <mergeCell ref="D7:F7"/>
    <mergeCell ref="D8:F8"/>
    <mergeCell ref="D9:F9"/>
    <mergeCell ref="A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2019. - извор 01</vt:lpstr>
      <vt:lpstr>план 2019. - извор 04</vt:lpstr>
      <vt:lpstr>план 2019. - извор 07</vt:lpstr>
      <vt:lpstr>буџетска резерва</vt:lpstr>
      <vt:lpstr>план 2019-укупно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2019-12-18T09:18:46Z</cp:lastPrinted>
  <dcterms:created xsi:type="dcterms:W3CDTF">2017-11-23T09:01:40Z</dcterms:created>
  <dcterms:modified xsi:type="dcterms:W3CDTF">2020-01-06T12:22:58Z</dcterms:modified>
</cp:coreProperties>
</file>