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20-BUDZET\2020-Finansijski plan i Program rada\"/>
    </mc:Choice>
  </mc:AlternateContent>
  <bookViews>
    <workbookView xWindow="480" yWindow="45" windowWidth="24240" windowHeight="12330" tabRatio="819" firstSheet="1" activeTab="1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62913"/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4" i="3" l="1"/>
  <c r="E32" i="3"/>
  <c r="E14" i="2"/>
  <c r="G64" i="2"/>
  <c r="D114" i="2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17" i="2" l="1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<sst xmlns="http://schemas.openxmlformats.org/spreadsheetml/2006/main" count="573" uniqueCount="140">
  <si>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</si>
  <si>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</si>
  <si>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</si>
  <si>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</si>
  <si>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</si>
  <si>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</si>
  <si>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</si>
  <si>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</si>
  <si>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</si>
  <si>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</si>
  <si>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</si>
  <si>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</si>
  <si>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</si>
  <si>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</si>
  <si>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</si>
  <si>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</si>
  <si>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</si>
  <si>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</si>
  <si>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</si>
  <si>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</si>
  <si>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</si>
  <si>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</si>
  <si>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</si>
  <si>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</si>
  <si>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</si>
  <si>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</si>
  <si>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</si>
  <si>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</si>
  <si>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</si>
  <si>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</si>
  <si>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</si>
  <si>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</si>
  <si>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</si>
  <si>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</si>
  <si>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</si>
  <si>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</si>
  <si>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</si>
  <si>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</si>
  <si>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</si>
  <si>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</si>
  <si>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</si>
  <si>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</si>
  <si>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</si>
  <si>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</si>
  <si>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</si>
  <si>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</si>
  <si>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</si>
  <si>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</si>
  <si>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</si>
  <si>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</si>
  <si>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</si>
  <si>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</si>
  <si>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</si>
  <si>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</si>
  <si>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</si>
  <si>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</si>
  <si>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</si>
  <si>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</si>
  <si>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</si>
  <si>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</si>
  <si>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</si>
  <si>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</si>
  <si>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</si>
  <si>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</si>
  <si>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</si>
  <si>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</si>
  <si>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</si>
  <si>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</si>
  <si>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</si>
  <si>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</si>
  <si>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</si>
  <si>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</si>
  <si>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</si>
  <si>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</si>
  <si>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</si>
  <si>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</si>
  <si>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</si>
  <si>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</si>
  <si>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</si>
  <si>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</si>
  <si>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</si>
  <si>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</si>
  <si>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</si>
  <si>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</si>
  <si>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</si>
  <si>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</si>
  <si>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</si>
  <si>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</si>
  <si>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</si>
  <si>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</si>
  <si>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</si>
  <si>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</si>
  <si>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</si>
  <si>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</si>
  <si>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</si>
  <si>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</si>
  <si>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</si>
  <si>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</si>
  <si>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</si>
  <si>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</si>
  <si>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</si>
  <si>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</si>
  <si>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</si>
  <si>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</si>
  <si>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</si>
  <si>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</si>
  <si>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</si>
  <si>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</si>
  <si>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</si>
  <si>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</si>
  <si>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</si>
  <si>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</si>
  <si>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</si>
  <si>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</si>
  <si>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</si>
  <si>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</si>
  <si>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</si>
  <si>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</si>
  <si>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</si>
  <si>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</si>
  <si>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</si>
  <si>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</si>
  <si>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</si>
  <si>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</si>
  <si>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</si>
  <si>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</si>
  <si>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</si>
  <si>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</si>
  <si>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</si>
  <si>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</si>
  <si>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</si>
  <si>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</si>
  <si>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</si>
  <si>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</si>
  <si>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</si>
  <si>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</si>
  <si>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НАЗИВ УСТАНОВЕ: ТЕАТАР ВУК</t>
  </si>
  <si>
    <t>Буџетска резерва 2020.</t>
  </si>
  <si>
    <t>НАЗИВ УСТАНОВЕ:  ТЕАТАР ВУК</t>
  </si>
  <si>
    <t>Plan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</si>
</sst>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" fontId="5" fillId="16" borderId="11" xfId="0" applyNumberFormat="1" applyFont="1" applyFill="1" applyBorder="1"/>
    <xf numFmtId="4" fontId="5" fillId="16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zoomScale="110" zoomScaleNormal="110" workbookViewId="0">
      <selection activeCell="D65" sqref="D65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136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6" t="s">
        <v>1</v>
      </c>
      <c r="B12" s="117"/>
      <c r="C12" s="94"/>
      <c r="D12" s="120" t="s">
        <v>2</v>
      </c>
      <c r="E12" s="122" t="s">
        <v>3</v>
      </c>
      <c r="F12" s="112" t="s">
        <v>114</v>
      </c>
      <c r="G12" s="114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8"/>
      <c r="B13" s="119"/>
      <c r="C13" s="94"/>
      <c r="D13" s="121"/>
      <c r="E13" s="123"/>
      <c r="F13" s="113"/>
      <c r="G13" s="1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36500000</v>
      </c>
      <c r="E14" s="55">
        <f>E15+E32+E80+E84+E90+E92</f>
        <v>5000000</v>
      </c>
      <c r="F14" s="55">
        <f>F15+F32+F80+F84+F90+F92</f>
        <v>0</v>
      </c>
      <c r="G14" s="57">
        <f>SUM(D14:F14)</f>
        <v>41500000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7101850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7101850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14" x14ac:dyDescent="0.25">
      <c r="A17" s="63">
        <v>411100</v>
      </c>
      <c r="B17" s="64" t="s">
        <v>12</v>
      </c>
      <c r="C17" s="94"/>
      <c r="D17" s="66">
        <v>5900000</v>
      </c>
      <c r="E17" s="65"/>
      <c r="F17" s="65"/>
      <c r="G17" s="95">
        <f t="shared" si="1"/>
        <v>5900000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1011850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1011850</v>
      </c>
    </row>
    <row r="19" spans="1:14" x14ac:dyDescent="0.25">
      <c r="A19" s="40">
        <v>412100</v>
      </c>
      <c r="B19" s="41" t="s">
        <v>14</v>
      </c>
      <c r="C19" s="94"/>
      <c r="D19" s="66">
        <v>708000</v>
      </c>
      <c r="E19" s="65"/>
      <c r="F19" s="65"/>
      <c r="G19" s="95">
        <f t="shared" si="1"/>
        <v>708000</v>
      </c>
    </row>
    <row r="20" spans="1:14" x14ac:dyDescent="0.25">
      <c r="A20" s="40">
        <v>412200</v>
      </c>
      <c r="B20" s="41" t="s">
        <v>15</v>
      </c>
      <c r="C20" s="94"/>
      <c r="D20" s="66">
        <v>303850</v>
      </c>
      <c r="E20" s="65"/>
      <c r="F20" s="65"/>
      <c r="G20" s="95">
        <f t="shared" si="1"/>
        <v>303850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190000</v>
      </c>
      <c r="E22" s="20">
        <f t="shared" ref="E22:F22" si="4">E23</f>
        <v>0</v>
      </c>
      <c r="F22" s="20">
        <f t="shared" si="4"/>
        <v>0</v>
      </c>
      <c r="G22" s="58">
        <f t="shared" si="1"/>
        <v>190000</v>
      </c>
    </row>
    <row r="23" spans="1:14" x14ac:dyDescent="0.25">
      <c r="A23" s="40">
        <v>413100</v>
      </c>
      <c r="B23" s="41" t="s">
        <v>18</v>
      </c>
      <c r="C23" s="94"/>
      <c r="D23" s="28">
        <v>190000</v>
      </c>
      <c r="E23" s="14"/>
      <c r="F23" s="69"/>
      <c r="G23" s="95">
        <f t="shared" si="1"/>
        <v>190000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29008150</v>
      </c>
      <c r="E32" s="60">
        <f t="shared" ref="E32:F32" si="8">SUM(E33+E50+E55+E64+E69+E72)</f>
        <v>5000000</v>
      </c>
      <c r="F32" s="60">
        <f t="shared" si="8"/>
        <v>0</v>
      </c>
      <c r="G32" s="62">
        <f t="shared" si="1"/>
        <v>34008150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16661000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16661000</v>
      </c>
    </row>
    <row r="34" spans="1:7" x14ac:dyDescent="0.25">
      <c r="A34" s="40">
        <v>421100</v>
      </c>
      <c r="B34" s="41" t="s">
        <v>29</v>
      </c>
      <c r="C34" s="94"/>
      <c r="D34" s="31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30</v>
      </c>
      <c r="C35" s="94"/>
      <c r="D35" s="32">
        <v>2616000</v>
      </c>
      <c r="E35" s="73"/>
      <c r="F35" s="73"/>
      <c r="G35" s="95">
        <f t="shared" si="1"/>
        <v>2616000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6270000</v>
      </c>
      <c r="E38" s="107"/>
      <c r="F38" s="107"/>
      <c r="G38" s="108">
        <f t="shared" si="1"/>
        <v>6270000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3600000</v>
      </c>
      <c r="E41" s="107"/>
      <c r="F41" s="107"/>
      <c r="G41" s="108">
        <f t="shared" si="1"/>
        <v>3600000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545000</v>
      </c>
      <c r="E42" s="107"/>
      <c r="F42" s="107"/>
      <c r="G42" s="108">
        <f t="shared" si="1"/>
        <v>545000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2139000</v>
      </c>
      <c r="E43" s="107"/>
      <c r="F43" s="107"/>
      <c r="G43" s="108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4975450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4975450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31">
        <v>2092200</v>
      </c>
      <c r="E60" s="16"/>
      <c r="F60" s="73"/>
      <c r="G60" s="95">
        <f t="shared" si="1"/>
        <v>2092200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0">
        <v>1605000</v>
      </c>
      <c r="E63" s="15"/>
      <c r="F63" s="71"/>
      <c r="G63" s="95">
        <f t="shared" si="1"/>
        <v>1605000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5501000</v>
      </c>
      <c r="E64" s="21">
        <f t="shared" ref="E64" si="12">E65+E66+E67+E68</f>
        <v>5000000</v>
      </c>
      <c r="F64" s="21">
        <f>F65+F66+F67+F68</f>
        <v>0</v>
      </c>
      <c r="G64" s="58">
        <f t="shared" si="1"/>
        <v>10501000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5501000</v>
      </c>
      <c r="E65" s="17">
        <v>5000000</v>
      </c>
      <c r="F65" s="73"/>
      <c r="G65" s="95">
        <f t="shared" si="1"/>
        <v>10501000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1870700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1870700</v>
      </c>
    </row>
    <row r="70" spans="1:7" x14ac:dyDescent="0.25">
      <c r="A70" s="40">
        <v>425100</v>
      </c>
      <c r="B70" s="41" t="s">
        <v>64</v>
      </c>
      <c r="C70" s="94"/>
      <c r="D70" s="31">
        <v>1200000</v>
      </c>
      <c r="E70" s="17"/>
      <c r="F70" s="73"/>
      <c r="G70" s="95">
        <f t="shared" si="1"/>
        <v>1200000</v>
      </c>
    </row>
    <row r="71" spans="1:7" x14ac:dyDescent="0.25">
      <c r="A71" s="40">
        <v>425200</v>
      </c>
      <c r="B71" s="41" t="s">
        <v>65</v>
      </c>
      <c r="C71" s="94"/>
      <c r="D71" s="31">
        <v>670700</v>
      </c>
      <c r="E71" s="15"/>
      <c r="F71" s="71"/>
      <c r="G71" s="95">
        <f t="shared" si="1"/>
        <v>670700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390000</v>
      </c>
      <c r="E90" s="60">
        <f t="shared" ref="E90:F90" si="19">E91</f>
        <v>0</v>
      </c>
      <c r="F90" s="60">
        <f t="shared" si="19"/>
        <v>0</v>
      </c>
      <c r="G90" s="62">
        <f t="shared" si="16"/>
        <v>390000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390000</v>
      </c>
      <c r="E91" s="16"/>
      <c r="F91" s="73"/>
      <c r="G91" s="95">
        <f t="shared" si="16"/>
        <v>390000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36500000</v>
      </c>
      <c r="E117" s="87">
        <f t="shared" ref="E117" si="32">E14+E102</f>
        <v>5000000</v>
      </c>
      <c r="F117" s="88">
        <f>F14+F102</f>
        <v>0</v>
      </c>
      <c r="G117" s="89">
        <f t="shared" si="16"/>
        <v>41500000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A19" zoomScale="120" zoomScaleNormal="120" workbookViewId="0">
      <selection activeCell="D74" sqref="D74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136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6" t="s">
        <v>1</v>
      </c>
      <c r="B12" s="117"/>
      <c r="C12" s="94"/>
      <c r="D12" s="120" t="s">
        <v>6</v>
      </c>
      <c r="E12" s="122" t="s">
        <v>7</v>
      </c>
      <c r="F12" s="112" t="s">
        <v>118</v>
      </c>
      <c r="G12" s="114" t="s">
        <v>8</v>
      </c>
      <c r="H12" s="1"/>
      <c r="I12" s="1"/>
    </row>
    <row r="13" spans="1:19" x14ac:dyDescent="0.25">
      <c r="A13" s="118"/>
      <c r="B13" s="119"/>
      <c r="C13" s="94"/>
      <c r="D13" s="121"/>
      <c r="E13" s="123"/>
      <c r="F13" s="113"/>
      <c r="G13" s="115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13280500</v>
      </c>
      <c r="E14" s="55">
        <f>E15+E32+E80+E84+E90+E92</f>
        <v>0</v>
      </c>
      <c r="F14" s="55">
        <f>F15+F32+F80+F84+F90+F92</f>
        <v>0</v>
      </c>
      <c r="G14" s="57">
        <f>SUM(D14:F14)</f>
        <v>13280500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36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13130500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13130500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137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2455000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2455000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137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870000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870000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870000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870000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870000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870000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>
        <v>180000</v>
      </c>
      <c r="E108" s="15"/>
      <c r="F108" s="71"/>
      <c r="G108" s="95">
        <f t="shared" si="16"/>
        <v>180000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58" zoomScaleNormal="100" workbookViewId="0">
      <selection activeCell="L81" sqref="L81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136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6" t="s">
        <v>1</v>
      </c>
      <c r="B12" s="117"/>
      <c r="C12" s="94"/>
      <c r="D12" s="120" t="s">
        <v>120</v>
      </c>
      <c r="E12" s="122" t="s">
        <v>121</v>
      </c>
      <c r="F12" s="112" t="s">
        <v>122</v>
      </c>
      <c r="G12" s="114" t="s">
        <v>123</v>
      </c>
      <c r="H12" s="1"/>
      <c r="I12" s="1"/>
    </row>
    <row r="13" spans="1:19" ht="21" customHeight="1" x14ac:dyDescent="0.25">
      <c r="A13" s="118"/>
      <c r="B13" s="119"/>
      <c r="C13" s="94"/>
      <c r="D13" s="121"/>
      <c r="E13" s="123"/>
      <c r="F13" s="113"/>
      <c r="G13" s="115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B5" sqref="B5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137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4" t="s">
        <v>113</v>
      </c>
      <c r="E11" s="125"/>
      <c r="F11" s="125"/>
      <c r="G11" s="126"/>
    </row>
    <row r="12" spans="1:7" ht="15.75" customHeight="1" thickBot="1" x14ac:dyDescent="0.3">
      <c r="A12" s="116" t="s">
        <v>1</v>
      </c>
      <c r="B12" s="117"/>
      <c r="C12" s="94"/>
      <c r="D12" s="120" t="s">
        <v>133</v>
      </c>
      <c r="E12" s="122" t="s">
        <v>132</v>
      </c>
      <c r="F12" s="112" t="s">
        <v>4</v>
      </c>
      <c r="G12" s="114" t="s">
        <v>134</v>
      </c>
    </row>
    <row r="13" spans="1:7" x14ac:dyDescent="0.25">
      <c r="A13" s="118"/>
      <c r="B13" s="119"/>
      <c r="C13" s="94"/>
      <c r="D13" s="121"/>
      <c r="E13" s="123"/>
      <c r="F13" s="113"/>
      <c r="G13" s="115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I32" sqref="I32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138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7" t="s">
        <v>139</v>
      </c>
      <c r="E5" s="128"/>
      <c r="F5" s="128"/>
      <c r="G5" s="129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0" t="s">
        <v>129</v>
      </c>
      <c r="E6" s="131"/>
      <c r="F6" s="132"/>
      <c r="G6" s="98">
        <f>'план 2020. - извор 01'!G117+'буџетска резерва'!G116</f>
        <v>41500000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0" t="s">
        <v>0</v>
      </c>
      <c r="E7" s="131"/>
      <c r="F7" s="132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0" t="s">
        <v>128</v>
      </c>
      <c r="E8" s="131"/>
      <c r="F8" s="132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3" t="s">
        <v>117</v>
      </c>
      <c r="E9" s="134"/>
      <c r="F9" s="135"/>
      <c r="G9" s="100">
        <f>SUM(G6:G8)</f>
        <v>57650500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6" t="s">
        <v>1</v>
      </c>
      <c r="B12" s="117"/>
      <c r="C12" s="94"/>
      <c r="D12" s="120" t="s">
        <v>124</v>
      </c>
      <c r="E12" s="122" t="s">
        <v>125</v>
      </c>
      <c r="F12" s="112" t="s">
        <v>126</v>
      </c>
      <c r="G12" s="114" t="s">
        <v>127</v>
      </c>
    </row>
    <row r="13" spans="1:18" ht="20.25" customHeight="1" x14ac:dyDescent="0.25">
      <c r="A13" s="118"/>
      <c r="B13" s="119"/>
      <c r="C13" s="94"/>
      <c r="D13" s="121"/>
      <c r="E13" s="123"/>
      <c r="F13" s="113"/>
      <c r="G13" s="115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49780500</v>
      </c>
      <c r="E14" s="55">
        <f>E15+E32+E80+E84+E90+E92</f>
        <v>7000000</v>
      </c>
      <c r="F14" s="55">
        <f>F15+F32+F80+F84+F90+F92</f>
        <v>0</v>
      </c>
      <c r="G14" s="57">
        <f>SUM(D14:F14)</f>
        <v>56780500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7171850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7171850</v>
      </c>
    </row>
    <row r="16" spans="1:18" x14ac:dyDescent="0.25">
      <c r="A16" s="38">
        <v>411000</v>
      </c>
      <c r="B16" s="39" t="s">
        <v>11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5900000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5900000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1011850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1011850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708000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708000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303850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303850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260000</v>
      </c>
      <c r="E22" s="20">
        <f t="shared" ref="E22:F22" si="4">E23</f>
        <v>0</v>
      </c>
      <c r="F22" s="20">
        <f t="shared" si="4"/>
        <v>0</v>
      </c>
      <c r="G22" s="58">
        <f t="shared" si="1"/>
        <v>260000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260000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260000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42138650</v>
      </c>
      <c r="E32" s="60">
        <f t="shared" ref="E32:F32" si="9">SUM(E33+E50+E55+E64+E69+E72)</f>
        <v>7000000</v>
      </c>
      <c r="F32" s="60">
        <f t="shared" si="9"/>
        <v>0</v>
      </c>
      <c r="G32" s="62">
        <f t="shared" si="1"/>
        <v>49138650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17484500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17484500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220000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2616000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2616000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6270000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6270000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3600000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545000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545000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2139000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980000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980000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7430450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7430450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2822200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2822200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2305000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2305000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12511000</v>
      </c>
      <c r="E64" s="21">
        <f t="shared" ref="E64" si="13">E65+E66+E67+E68</f>
        <v>7000000</v>
      </c>
      <c r="F64" s="21">
        <f>F65+F66+F67+F68</f>
        <v>0</v>
      </c>
      <c r="G64" s="58">
        <f t="shared" si="1"/>
        <v>19511000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12501000</v>
      </c>
      <c r="E65" s="32">
        <f>'план 2020. - извор 01'!E65+'план 2020. - извор 04'!E65+'план 2020. - извор 07'!E65+'буџетска резерва'!E65</f>
        <v>7000000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19501000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2350700</v>
      </c>
      <c r="E69" s="21">
        <f t="shared" ref="E69:F69" si="14">E70+E71</f>
        <v>0</v>
      </c>
      <c r="F69" s="21">
        <f t="shared" si="14"/>
        <v>0</v>
      </c>
      <c r="G69" s="58">
        <f t="shared" si="1"/>
        <v>2350700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1440000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1440000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910700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910700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390000</v>
      </c>
      <c r="E90" s="60">
        <f t="shared" ref="E90:F90" si="20">E91</f>
        <v>0</v>
      </c>
      <c r="F90" s="60">
        <f t="shared" si="20"/>
        <v>0</v>
      </c>
      <c r="G90" s="62">
        <f t="shared" si="17"/>
        <v>390000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390000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390000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870000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870000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870000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870000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870000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870000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180000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180000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50650500</v>
      </c>
      <c r="E117" s="87">
        <f t="shared" ref="E117" si="32">E14+E102</f>
        <v>7000000</v>
      </c>
      <c r="F117" s="88">
        <f>F14+F102</f>
        <v>0</v>
      </c>
      <c r="G117" s="89">
        <f t="shared" si="17"/>
        <v>57650500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2019-03-28T10:56:52Z</cp:lastPrinted>
  <dcterms:created xsi:type="dcterms:W3CDTF">2017-11-23T09:01:40Z</dcterms:created>
  <dcterms:modified xsi:type="dcterms:W3CDTF">2020-01-21T10:21:43Z</dcterms:modified>
</cp:coreProperties>
</file>