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tarVUK\ARHIVA-Tematski\BUDZET\2020-BUDZET\2020-Finansijski plan i Program rada\FinPlan2020_Izmena2\"/>
    </mc:Choice>
  </mc:AlternateContent>
  <xr:revisionPtr revIDLastSave="0" documentId="13_ncr:1_{D096D881-3366-4598-8E48-AA22A014FDE1}" xr6:coauthVersionLast="45" xr6:coauthVersionMax="45" xr10:uidLastSave="{00000000-0000-0000-0000-000000000000}"/>
  <bookViews>
    <workbookView xWindow="-120" yWindow="-120" windowWidth="20730" windowHeight="11160" tabRatio="901" activeTab="1" xr2:uid="{00000000-000D-0000-FFFF-FFFF00000000}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E34" i="8"/>
  <c r="D34" i="8"/>
  <c r="F31" i="8"/>
  <c r="F30" i="8" s="1"/>
  <c r="E31" i="8"/>
  <c r="E30" i="8" s="1"/>
  <c r="D31" i="8"/>
  <c r="D30" i="8" s="1"/>
  <c r="F28" i="8"/>
  <c r="F27" i="8"/>
  <c r="E27" i="8"/>
  <c r="D27" i="8"/>
  <c r="F26" i="8"/>
  <c r="E26" i="8"/>
  <c r="D26" i="8"/>
  <c r="F25" i="8"/>
  <c r="E25" i="8"/>
  <c r="G25" i="8" s="1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F18" i="8"/>
  <c r="F17" i="8"/>
  <c r="F16" i="8" s="1"/>
  <c r="E17" i="8"/>
  <c r="E16" i="8" s="1"/>
  <c r="D17" i="8"/>
  <c r="G116" i="6"/>
  <c r="F115" i="6"/>
  <c r="E115" i="6"/>
  <c r="G115" i="6" s="1"/>
  <c r="D115" i="6"/>
  <c r="F114" i="6"/>
  <c r="D114" i="6"/>
  <c r="G113" i="6"/>
  <c r="F112" i="6"/>
  <c r="E112" i="6"/>
  <c r="D112" i="6"/>
  <c r="G111" i="6"/>
  <c r="G110" i="6"/>
  <c r="G109" i="6"/>
  <c r="G108" i="6"/>
  <c r="F107" i="6"/>
  <c r="F103" i="6" s="1"/>
  <c r="F102" i="6" s="1"/>
  <c r="E107" i="6"/>
  <c r="D107" i="6"/>
  <c r="D103" i="6" s="1"/>
  <c r="G103" i="6" s="1"/>
  <c r="G106" i="6"/>
  <c r="G105" i="6"/>
  <c r="F104" i="6"/>
  <c r="E104" i="6"/>
  <c r="D104" i="6"/>
  <c r="E103" i="6"/>
  <c r="G101" i="6"/>
  <c r="F100" i="6"/>
  <c r="E100" i="6"/>
  <c r="G100" i="6" s="1"/>
  <c r="D100" i="6"/>
  <c r="G99" i="6"/>
  <c r="F98" i="6"/>
  <c r="E98" i="6"/>
  <c r="E92" i="6" s="1"/>
  <c r="D98" i="6"/>
  <c r="G97" i="6"/>
  <c r="G96" i="6"/>
  <c r="F95" i="6"/>
  <c r="E95" i="6"/>
  <c r="D95" i="6"/>
  <c r="G95" i="6" s="1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4" i="6" s="1"/>
  <c r="G83" i="6"/>
  <c r="G82" i="6"/>
  <c r="F81" i="6"/>
  <c r="E81" i="6"/>
  <c r="E80" i="6" s="1"/>
  <c r="D81" i="6"/>
  <c r="F80" i="6"/>
  <c r="D80" i="6"/>
  <c r="G79" i="6"/>
  <c r="G78" i="6"/>
  <c r="G77" i="6"/>
  <c r="G76" i="6"/>
  <c r="G75" i="6"/>
  <c r="G74" i="6"/>
  <c r="G73" i="6"/>
  <c r="F72" i="6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G30" i="6" s="1"/>
  <c r="D30" i="6"/>
  <c r="G29" i="6"/>
  <c r="F28" i="6"/>
  <c r="E28" i="6"/>
  <c r="D28" i="6"/>
  <c r="G27" i="6"/>
  <c r="G26" i="6"/>
  <c r="G25" i="6"/>
  <c r="F24" i="6"/>
  <c r="E24" i="6"/>
  <c r="D24" i="6"/>
  <c r="G24" i="6" s="1"/>
  <c r="G23" i="6"/>
  <c r="F22" i="6"/>
  <c r="E22" i="6"/>
  <c r="D22" i="6"/>
  <c r="G22" i="6" s="1"/>
  <c r="G21" i="6"/>
  <c r="G20" i="6"/>
  <c r="G19" i="6"/>
  <c r="F18" i="6"/>
  <c r="E18" i="6"/>
  <c r="G18" i="6" s="1"/>
  <c r="D18" i="6"/>
  <c r="G17" i="6"/>
  <c r="F16" i="6"/>
  <c r="E16" i="6"/>
  <c r="D16" i="6"/>
  <c r="E15" i="6"/>
  <c r="G116" i="3"/>
  <c r="F115" i="3"/>
  <c r="F114" i="3" s="1"/>
  <c r="E115" i="3"/>
  <c r="D115" i="3"/>
  <c r="D114" i="3"/>
  <c r="G113" i="3"/>
  <c r="F112" i="3"/>
  <c r="E112" i="3"/>
  <c r="D112" i="3"/>
  <c r="G111" i="3"/>
  <c r="G110" i="3"/>
  <c r="G109" i="3"/>
  <c r="G108" i="3"/>
  <c r="F107" i="3"/>
  <c r="E107" i="3"/>
  <c r="E103" i="3" s="1"/>
  <c r="D107" i="3"/>
  <c r="G106" i="3"/>
  <c r="G105" i="3"/>
  <c r="F104" i="3"/>
  <c r="E104" i="3"/>
  <c r="D104" i="3"/>
  <c r="G104" i="3" s="1"/>
  <c r="D103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4" i="3"/>
  <c r="F93" i="3"/>
  <c r="E93" i="3"/>
  <c r="G93" i="3" s="1"/>
  <c r="D93" i="3"/>
  <c r="E92" i="3"/>
  <c r="G91" i="3"/>
  <c r="F90" i="3"/>
  <c r="E90" i="3"/>
  <c r="D90" i="3"/>
  <c r="G89" i="3"/>
  <c r="G88" i="3"/>
  <c r="G87" i="3"/>
  <c r="G86" i="3"/>
  <c r="G85" i="3"/>
  <c r="F84" i="3"/>
  <c r="E84" i="3"/>
  <c r="G84" i="3" s="1"/>
  <c r="D84" i="3"/>
  <c r="G83" i="3"/>
  <c r="G82" i="3"/>
  <c r="F81" i="3"/>
  <c r="F80" i="3" s="1"/>
  <c r="E81" i="3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2" i="3" s="1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F32" i="3"/>
  <c r="G31" i="3"/>
  <c r="F30" i="3"/>
  <c r="E30" i="3"/>
  <c r="G30" i="3" s="1"/>
  <c r="D30" i="3"/>
  <c r="G29" i="3"/>
  <c r="F28" i="3"/>
  <c r="E28" i="3"/>
  <c r="D28" i="3"/>
  <c r="G27" i="3"/>
  <c r="G26" i="3"/>
  <c r="G25" i="3"/>
  <c r="F24" i="3"/>
  <c r="E24" i="3"/>
  <c r="D24" i="3"/>
  <c r="G24" i="3" s="1"/>
  <c r="G23" i="3"/>
  <c r="F22" i="3"/>
  <c r="E22" i="3"/>
  <c r="D22" i="3"/>
  <c r="G22" i="3" s="1"/>
  <c r="G21" i="3"/>
  <c r="G20" i="3"/>
  <c r="G19" i="3"/>
  <c r="F18" i="3"/>
  <c r="E18" i="3"/>
  <c r="G18" i="3" s="1"/>
  <c r="D18" i="3"/>
  <c r="G17" i="3"/>
  <c r="F16" i="3"/>
  <c r="E16" i="3"/>
  <c r="E15" i="3" s="1"/>
  <c r="D16" i="3"/>
  <c r="F15" i="3"/>
  <c r="D15" i="3"/>
  <c r="G116" i="2"/>
  <c r="F115" i="2"/>
  <c r="F114" i="2" s="1"/>
  <c r="E115" i="2"/>
  <c r="D115" i="2"/>
  <c r="G116" i="8" s="1"/>
  <c r="E114" i="2"/>
  <c r="G113" i="2"/>
  <c r="F112" i="2"/>
  <c r="E112" i="2"/>
  <c r="D112" i="2"/>
  <c r="G112" i="2" s="1"/>
  <c r="G111" i="2"/>
  <c r="G110" i="2"/>
  <c r="G109" i="2"/>
  <c r="G108" i="2"/>
  <c r="F107" i="2"/>
  <c r="E107" i="2"/>
  <c r="E103" i="2" s="1"/>
  <c r="D107" i="2"/>
  <c r="G106" i="2"/>
  <c r="G105" i="2"/>
  <c r="F104" i="2"/>
  <c r="E104" i="2"/>
  <c r="D104" i="2"/>
  <c r="G104" i="2" s="1"/>
  <c r="G101" i="2"/>
  <c r="F100" i="2"/>
  <c r="E100" i="2"/>
  <c r="D100" i="2"/>
  <c r="G99" i="2"/>
  <c r="F98" i="2"/>
  <c r="E98" i="2"/>
  <c r="E92" i="2" s="1"/>
  <c r="D98" i="2"/>
  <c r="G97" i="2"/>
  <c r="G96" i="2"/>
  <c r="F95" i="2"/>
  <c r="E95" i="2"/>
  <c r="D95" i="2"/>
  <c r="G95" i="2" s="1"/>
  <c r="G94" i="2"/>
  <c r="F93" i="2"/>
  <c r="E93" i="2"/>
  <c r="D93" i="2"/>
  <c r="D93" i="8" s="1"/>
  <c r="G91" i="2"/>
  <c r="F90" i="2"/>
  <c r="E90" i="2"/>
  <c r="D90" i="2"/>
  <c r="G89" i="2"/>
  <c r="G88" i="2"/>
  <c r="G87" i="2"/>
  <c r="G86" i="2"/>
  <c r="G85" i="2"/>
  <c r="F84" i="2"/>
  <c r="E84" i="2"/>
  <c r="D84" i="2"/>
  <c r="G83" i="2"/>
  <c r="G82" i="2"/>
  <c r="F81" i="2"/>
  <c r="F80" i="2" s="1"/>
  <c r="E81" i="2"/>
  <c r="D81" i="2"/>
  <c r="D81" i="8" s="1"/>
  <c r="D80" i="8" s="1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E70" i="8" s="1"/>
  <c r="E69" i="8" s="1"/>
  <c r="D69" i="2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E32" i="2" s="1"/>
  <c r="D33" i="2"/>
  <c r="F32" i="2"/>
  <c r="G31" i="2"/>
  <c r="F30" i="2"/>
  <c r="E30" i="2"/>
  <c r="D30" i="2"/>
  <c r="G30" i="2" s="1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F18" i="2"/>
  <c r="E18" i="2"/>
  <c r="D18" i="2"/>
  <c r="G17" i="2"/>
  <c r="F16" i="2"/>
  <c r="E16" i="2"/>
  <c r="D16" i="2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5" i="2" l="1"/>
  <c r="G18" i="2"/>
  <c r="F92" i="2"/>
  <c r="F14" i="2" s="1"/>
  <c r="F117" i="2" s="1"/>
  <c r="G15" i="3"/>
  <c r="G50" i="3"/>
  <c r="G64" i="3"/>
  <c r="G90" i="3"/>
  <c r="G98" i="3"/>
  <c r="G103" i="3"/>
  <c r="G112" i="3"/>
  <c r="G33" i="6"/>
  <c r="G55" i="6"/>
  <c r="G69" i="6"/>
  <c r="E32" i="6"/>
  <c r="E14" i="6" s="1"/>
  <c r="F70" i="8"/>
  <c r="G16" i="2"/>
  <c r="G33" i="2"/>
  <c r="G55" i="2"/>
  <c r="G69" i="2"/>
  <c r="G90" i="2"/>
  <c r="G98" i="2"/>
  <c r="G107" i="2"/>
  <c r="F103" i="2"/>
  <c r="F102" i="2" s="1"/>
  <c r="G16" i="3"/>
  <c r="G28" i="3"/>
  <c r="G33" i="3"/>
  <c r="G55" i="3"/>
  <c r="G69" i="3"/>
  <c r="G81" i="3"/>
  <c r="G95" i="3"/>
  <c r="G100" i="3"/>
  <c r="F103" i="3"/>
  <c r="F102" i="3" s="1"/>
  <c r="G115" i="3"/>
  <c r="G16" i="6"/>
  <c r="F15" i="6"/>
  <c r="G28" i="6"/>
  <c r="G50" i="6"/>
  <c r="G64" i="6"/>
  <c r="G72" i="6"/>
  <c r="G81" i="6"/>
  <c r="G90" i="6"/>
  <c r="G93" i="6"/>
  <c r="G98" i="6"/>
  <c r="G104" i="6"/>
  <c r="G112" i="6"/>
  <c r="G17" i="8"/>
  <c r="G19" i="8"/>
  <c r="F24" i="8"/>
  <c r="E24" i="8"/>
  <c r="F33" i="8"/>
  <c r="G29" i="8"/>
  <c r="E32" i="3"/>
  <c r="E14" i="3" s="1"/>
  <c r="E14" i="2"/>
  <c r="G64" i="2"/>
  <c r="D114" i="2"/>
  <c r="G114" i="2"/>
  <c r="D112" i="8"/>
  <c r="D107" i="8"/>
  <c r="D103" i="2"/>
  <c r="D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E15" i="8" s="1"/>
  <c r="D24" i="8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21" i="8"/>
  <c r="G23" i="8"/>
  <c r="G26" i="8"/>
  <c r="G52" i="8"/>
  <c r="F64" i="8"/>
  <c r="G67" i="8"/>
  <c r="E72" i="8"/>
  <c r="G76" i="8"/>
  <c r="G28" i="8"/>
  <c r="G30" i="8"/>
  <c r="F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D14" i="3"/>
  <c r="D102" i="3"/>
  <c r="F92" i="3"/>
  <c r="F14" i="3" s="1"/>
  <c r="F117" i="3" s="1"/>
  <c r="D92" i="3"/>
  <c r="E102" i="2"/>
  <c r="D32" i="2"/>
  <c r="G32" i="2" s="1"/>
  <c r="G93" i="2"/>
  <c r="G100" i="2"/>
  <c r="G115" i="2"/>
  <c r="D15" i="2"/>
  <c r="D92" i="2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G92" i="2" l="1"/>
  <c r="G92" i="3"/>
  <c r="G32" i="3"/>
  <c r="G18" i="8"/>
  <c r="G24" i="8"/>
  <c r="G102" i="2"/>
  <c r="E117" i="2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<sst xmlns="http://schemas.openxmlformats.org/spreadsheetml/2006/main" count="581" uniqueCount="142">
  <si>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</si>
  <si>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</si>
  <si>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</si>
  <si>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</si>
  <si>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</si>
  <si>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</si>
  <si>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</si>
  <si>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</si>
  <si>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</si>
  <si>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</si>
  <si>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</si>
  <si>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</si>
  <si>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</si>
  <si>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</si>
  <si>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</si>
  <si>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</si>
  <si>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</si>
  <si>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</si>
  <si>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</si>
  <si>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</si>
  <si>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</si>
  <si>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</si>
  <si>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</si>
  <si>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</si>
  <si>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</si>
  <si>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</si>
  <si>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</si>
  <si>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</si>
  <si>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</si>
  <si>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</si>
  <si>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</si>
  <si>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</si>
  <si>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</si>
  <si>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</si>
  <si>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</si>
  <si>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</si>
  <si>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</si>
  <si>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</si>
  <si>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</si>
  <si>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</si>
  <si>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</si>
  <si>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</si>
  <si>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</si>
  <si>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</si>
  <si>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</si>
  <si>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</si>
  <si>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</si>
  <si>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</si>
  <si>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</si>
  <si>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</si>
  <si>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</si>
  <si>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</si>
  <si>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</si>
  <si>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</si>
  <si>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</si>
  <si>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</si>
  <si>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</si>
  <si>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</si>
  <si>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</si>
  <si>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</si>
  <si>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</si>
  <si>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</si>
  <si>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</si>
  <si>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</si>
  <si>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</si>
  <si>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</si>
  <si>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</si>
  <si>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</si>
  <si>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</si>
  <si>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</si>
  <si>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</si>
  <si>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</si>
  <si>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</si>
  <si>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</si>
  <si>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</si>
  <si>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</si>
  <si>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</si>
  <si>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</si>
  <si>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</si>
  <si>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</si>
  <si>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</si>
  <si>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</si>
  <si>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</si>
  <si>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</si>
  <si>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</si>
  <si>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</si>
  <si>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</si>
  <si>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</si>
  <si>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</si>
  <si>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</si>
  <si>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</si>
  <si>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</si>
  <si>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</si>
  <si>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</si>
  <si>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</si>
  <si>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</si>
  <si>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</si>
  <si>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</si>
  <si>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</si>
  <si>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</si>
  <si>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</si>
  <si>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</si>
  <si>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</si>
  <si>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</si>
  <si>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</si>
  <si>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</si>
  <si>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</si>
  <si>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</si>
  <si>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</si>
  <si>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</si>
  <si>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</si>
  <si>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</si>
  <si>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</si>
  <si>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</si>
  <si>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</si>
  <si>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</si>
  <si>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</si>
  <si>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</si>
  <si>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</si>
  <si>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</si>
  <si>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</si>
  <si>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</si>
  <si>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</si>
  <si>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</si>
  <si>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</si>
  <si>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</si>
  <si>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</si>
  <si>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</si>
  <si>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</si>
  <si>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</si>
  <si>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</si>
  <si>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</si>
  <si>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</si>
  <si>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</si>
  <si>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</si>
  <si>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</si>
  <si>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Буџетска резерва 2020.</t>
  </si>
  <si>
    <t>Plan 2020</t>
  </si>
  <si>
    <t xml:space="preserve">НАЗИВ УСТАНОВЕ: </t>
  </si>
  <si>
    <t>ТЕАТАР ВУК</t>
  </si>
  <si>
    <t xml:space="preserve">НАЗИВ УСТАНОВЕ:  </t>
  </si>
  <si>
    <t>ИЗМЕНА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</si>
</sst>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4" fontId="5" fillId="0" borderId="11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" fontId="5" fillId="16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119"/>
  <sheetViews>
    <sheetView zoomScale="110" zoomScaleNormal="110" workbookViewId="0">
      <selection activeCell="F2" sqref="F2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 t="s">
        <v>141</v>
      </c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138</v>
      </c>
      <c r="D4" s="2" t="s">
        <v>139</v>
      </c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7" t="s">
        <v>1</v>
      </c>
      <c r="B12" s="118"/>
      <c r="C12" s="94"/>
      <c r="D12" s="121" t="s">
        <v>2</v>
      </c>
      <c r="E12" s="123" t="s">
        <v>3</v>
      </c>
      <c r="F12" s="113" t="s">
        <v>114</v>
      </c>
      <c r="G12" s="115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19"/>
      <c r="B13" s="120"/>
      <c r="C13" s="94"/>
      <c r="D13" s="122"/>
      <c r="E13" s="124"/>
      <c r="F13" s="114"/>
      <c r="G13" s="1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36500000</v>
      </c>
      <c r="E14" s="55">
        <f>E15+E32+E80+E84+E90+E92</f>
        <v>5000000</v>
      </c>
      <c r="F14" s="55">
        <f>F15+F32+F80+F84+F90+F92</f>
        <v>0</v>
      </c>
      <c r="G14" s="57">
        <f>SUM(D14:F14)</f>
        <v>41500000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7684900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7684900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6425000</v>
      </c>
      <c r="E16" s="20">
        <f t="shared" ref="E16:F16" si="2">E17</f>
        <v>0</v>
      </c>
      <c r="F16" s="20">
        <f t="shared" si="2"/>
        <v>0</v>
      </c>
      <c r="G16" s="58">
        <f t="shared" si="1"/>
        <v>6425000</v>
      </c>
    </row>
    <row r="17" spans="1:14" x14ac:dyDescent="0.25">
      <c r="A17" s="63">
        <v>411100</v>
      </c>
      <c r="B17" s="64" t="s">
        <v>12</v>
      </c>
      <c r="C17" s="94"/>
      <c r="D17" s="112">
        <v>6425000</v>
      </c>
      <c r="E17" s="65"/>
      <c r="F17" s="65"/>
      <c r="G17" s="95">
        <f t="shared" si="1"/>
        <v>6425000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1069900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1069900</v>
      </c>
    </row>
    <row r="19" spans="1:14" x14ac:dyDescent="0.25">
      <c r="A19" s="40">
        <v>412100</v>
      </c>
      <c r="B19" s="41" t="s">
        <v>14</v>
      </c>
      <c r="C19" s="94"/>
      <c r="D19" s="112">
        <v>739000</v>
      </c>
      <c r="E19" s="65"/>
      <c r="F19" s="65"/>
      <c r="G19" s="95">
        <f t="shared" si="1"/>
        <v>739000</v>
      </c>
    </row>
    <row r="20" spans="1:14" x14ac:dyDescent="0.25">
      <c r="A20" s="40">
        <v>412200</v>
      </c>
      <c r="B20" s="41" t="s">
        <v>15</v>
      </c>
      <c r="C20" s="94"/>
      <c r="D20" s="112">
        <v>330900</v>
      </c>
      <c r="E20" s="65"/>
      <c r="F20" s="65"/>
      <c r="G20" s="95">
        <f t="shared" si="1"/>
        <v>330900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190000</v>
      </c>
      <c r="E22" s="20">
        <f t="shared" ref="E22:F22" si="4">E23</f>
        <v>0</v>
      </c>
      <c r="F22" s="20">
        <f t="shared" si="4"/>
        <v>0</v>
      </c>
      <c r="G22" s="58">
        <f t="shared" si="1"/>
        <v>190000</v>
      </c>
    </row>
    <row r="23" spans="1:14" x14ac:dyDescent="0.25">
      <c r="A23" s="40">
        <v>413100</v>
      </c>
      <c r="B23" s="41" t="s">
        <v>18</v>
      </c>
      <c r="C23" s="94"/>
      <c r="D23" s="28">
        <v>190000</v>
      </c>
      <c r="E23" s="14"/>
      <c r="F23" s="69"/>
      <c r="G23" s="95">
        <f t="shared" si="1"/>
        <v>190000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28786742</v>
      </c>
      <c r="E32" s="60">
        <f t="shared" ref="E32:F32" si="8">SUM(E33+E50+E55+E64+E69+E72)</f>
        <v>5000000</v>
      </c>
      <c r="F32" s="60">
        <f t="shared" si="8"/>
        <v>0</v>
      </c>
      <c r="G32" s="62">
        <f t="shared" si="1"/>
        <v>33786742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16661000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16661000</v>
      </c>
    </row>
    <row r="34" spans="1:7" x14ac:dyDescent="0.25">
      <c r="A34" s="40">
        <v>421100</v>
      </c>
      <c r="B34" s="41" t="s">
        <v>29</v>
      </c>
      <c r="C34" s="94"/>
      <c r="D34" s="31">
        <v>120000</v>
      </c>
      <c r="E34" s="73"/>
      <c r="F34" s="73"/>
      <c r="G34" s="95">
        <f t="shared" si="1"/>
        <v>120000</v>
      </c>
    </row>
    <row r="35" spans="1:7" x14ac:dyDescent="0.25">
      <c r="A35" s="40">
        <v>421211</v>
      </c>
      <c r="B35" s="41" t="s">
        <v>30</v>
      </c>
      <c r="C35" s="94"/>
      <c r="D35" s="32">
        <v>2616000</v>
      </c>
      <c r="E35" s="73"/>
      <c r="F35" s="73"/>
      <c r="G35" s="95">
        <f t="shared" si="1"/>
        <v>2616000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0">
        <v>6270000</v>
      </c>
      <c r="E38" s="107"/>
      <c r="F38" s="107"/>
      <c r="G38" s="108">
        <f t="shared" si="1"/>
        <v>6270000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0">
        <v>3600000</v>
      </c>
      <c r="E41" s="107"/>
      <c r="F41" s="107"/>
      <c r="G41" s="108">
        <f t="shared" si="1"/>
        <v>3600000</v>
      </c>
    </row>
    <row r="42" spans="1:7" s="109" customFormat="1" x14ac:dyDescent="0.25">
      <c r="A42" s="103">
        <v>421324</v>
      </c>
      <c r="B42" s="104" t="s">
        <v>37</v>
      </c>
      <c r="C42" s="105"/>
      <c r="D42" s="110">
        <v>545000</v>
      </c>
      <c r="E42" s="107"/>
      <c r="F42" s="107"/>
      <c r="G42" s="108">
        <f t="shared" si="1"/>
        <v>545000</v>
      </c>
    </row>
    <row r="43" spans="1:7" s="109" customFormat="1" x14ac:dyDescent="0.25">
      <c r="A43" s="103">
        <v>421325</v>
      </c>
      <c r="B43" s="104" t="s">
        <v>38</v>
      </c>
      <c r="C43" s="105"/>
      <c r="D43" s="110">
        <v>2139000</v>
      </c>
      <c r="E43" s="107"/>
      <c r="F43" s="107"/>
      <c r="G43" s="108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9670088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9670088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31">
        <v>6786838</v>
      </c>
      <c r="E60" s="16"/>
      <c r="F60" s="73"/>
      <c r="G60" s="95">
        <f t="shared" si="1"/>
        <v>6786838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30">
        <v>1605000</v>
      </c>
      <c r="E63" s="15"/>
      <c r="F63" s="71"/>
      <c r="G63" s="95">
        <f t="shared" si="1"/>
        <v>1605000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1305362</v>
      </c>
      <c r="E64" s="21">
        <f t="shared" ref="E64" si="12">E65+E66+E67+E68</f>
        <v>5000000</v>
      </c>
      <c r="F64" s="21">
        <f>F65+F66+F67+F68</f>
        <v>0</v>
      </c>
      <c r="G64" s="58">
        <f t="shared" si="1"/>
        <v>6305362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31">
        <v>1305362</v>
      </c>
      <c r="E65" s="16">
        <v>5000000</v>
      </c>
      <c r="F65" s="73"/>
      <c r="G65" s="95">
        <f t="shared" si="1"/>
        <v>6305362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1150292</v>
      </c>
      <c r="E69" s="21">
        <f t="shared" ref="E69:F69" si="13">E70+E71</f>
        <v>0</v>
      </c>
      <c r="F69" s="21">
        <f t="shared" si="13"/>
        <v>0</v>
      </c>
      <c r="G69" s="58">
        <f t="shared" si="1"/>
        <v>1150292</v>
      </c>
    </row>
    <row r="70" spans="1:7" x14ac:dyDescent="0.25">
      <c r="A70" s="40">
        <v>425100</v>
      </c>
      <c r="B70" s="41" t="s">
        <v>64</v>
      </c>
      <c r="C70" s="94"/>
      <c r="D70" s="31">
        <v>770000</v>
      </c>
      <c r="E70" s="17"/>
      <c r="F70" s="73"/>
      <c r="G70" s="95">
        <f t="shared" si="1"/>
        <v>770000</v>
      </c>
    </row>
    <row r="71" spans="1:7" x14ac:dyDescent="0.25">
      <c r="A71" s="40">
        <v>425200</v>
      </c>
      <c r="B71" s="41" t="s">
        <v>65</v>
      </c>
      <c r="C71" s="94"/>
      <c r="D71" s="31">
        <v>380292</v>
      </c>
      <c r="E71" s="15"/>
      <c r="F71" s="71"/>
      <c r="G71" s="95">
        <f t="shared" si="1"/>
        <v>380292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19">E91</f>
        <v>0</v>
      </c>
      <c r="F90" s="60">
        <f t="shared" si="19"/>
        <v>0</v>
      </c>
      <c r="G90" s="62">
        <f t="shared" si="16"/>
        <v>28358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31">
        <v>28358</v>
      </c>
      <c r="E91" s="16"/>
      <c r="F91" s="73"/>
      <c r="G91" s="95">
        <f t="shared" si="16"/>
        <v>28358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36500000</v>
      </c>
      <c r="E117" s="87">
        <f t="shared" ref="E117" si="32">E14+E102</f>
        <v>5000000</v>
      </c>
      <c r="F117" s="88">
        <f>F14+F102</f>
        <v>0</v>
      </c>
      <c r="G117" s="89">
        <f t="shared" si="16"/>
        <v>41500000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tabSelected="1" zoomScale="120" zoomScaleNormal="120" workbookViewId="0">
      <selection activeCell="D108" sqref="D108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 t="s">
        <v>141</v>
      </c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138</v>
      </c>
      <c r="C10" s="1"/>
      <c r="D10" s="2" t="s">
        <v>139</v>
      </c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7" t="s">
        <v>1</v>
      </c>
      <c r="B12" s="118"/>
      <c r="C12" s="94"/>
      <c r="D12" s="121" t="s">
        <v>6</v>
      </c>
      <c r="E12" s="123" t="s">
        <v>7</v>
      </c>
      <c r="F12" s="113" t="s">
        <v>118</v>
      </c>
      <c r="G12" s="115" t="s">
        <v>8</v>
      </c>
      <c r="H12" s="1"/>
      <c r="I12" s="1"/>
    </row>
    <row r="13" spans="1:19" x14ac:dyDescent="0.25">
      <c r="A13" s="119"/>
      <c r="B13" s="120"/>
      <c r="C13" s="94"/>
      <c r="D13" s="122"/>
      <c r="E13" s="124"/>
      <c r="F13" s="114"/>
      <c r="G13" s="116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13340500</v>
      </c>
      <c r="E14" s="55">
        <f>E15+E32+E80+E84+E90+E92</f>
        <v>0</v>
      </c>
      <c r="F14" s="55">
        <f>F15+F32+F80+F84+F90+F92</f>
        <v>0</v>
      </c>
      <c r="G14" s="57">
        <f>SUM(D14:F14)</f>
        <v>13340500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70000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70000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70000</v>
      </c>
      <c r="E22" s="20">
        <f t="shared" ref="E22:F22" si="4">E23</f>
        <v>0</v>
      </c>
      <c r="F22" s="20">
        <f t="shared" si="4"/>
        <v>0</v>
      </c>
      <c r="G22" s="58">
        <f t="shared" si="1"/>
        <v>70000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112">
        <v>70000</v>
      </c>
      <c r="E23" s="14"/>
      <c r="F23" s="69"/>
      <c r="G23" s="95">
        <f t="shared" si="1"/>
        <v>70000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13190500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13190500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695000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1">
        <v>150000</v>
      </c>
      <c r="E54" s="15"/>
      <c r="F54" s="71"/>
      <c r="G54" s="95">
        <f t="shared" si="1"/>
        <v>150000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2515000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2515000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137">
        <v>60000</v>
      </c>
      <c r="E57" s="15"/>
      <c r="F57" s="71"/>
      <c r="G57" s="95">
        <f t="shared" si="1"/>
        <v>60000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1667000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1">
        <v>125000</v>
      </c>
      <c r="E74" s="15"/>
      <c r="F74" s="71"/>
      <c r="G74" s="95">
        <f t="shared" si="1"/>
        <v>125000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810000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810000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810000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137">
        <v>120000</v>
      </c>
      <c r="E108" s="15"/>
      <c r="F108" s="71"/>
      <c r="G108" s="95">
        <f t="shared" si="16"/>
        <v>120000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"/>
  <sheetViews>
    <sheetView zoomScaleNormal="100" workbookViewId="0">
      <selection activeCell="G6" sqref="G6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2" t="s">
        <v>141</v>
      </c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138</v>
      </c>
      <c r="C8" s="1"/>
      <c r="D8" s="2" t="s">
        <v>139</v>
      </c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7" t="s">
        <v>1</v>
      </c>
      <c r="B12" s="118"/>
      <c r="C12" s="94"/>
      <c r="D12" s="121" t="s">
        <v>120</v>
      </c>
      <c r="E12" s="123" t="s">
        <v>121</v>
      </c>
      <c r="F12" s="113" t="s">
        <v>122</v>
      </c>
      <c r="G12" s="115" t="s">
        <v>123</v>
      </c>
      <c r="H12" s="1"/>
      <c r="I12" s="1"/>
    </row>
    <row r="13" spans="1:19" ht="21" customHeight="1" x14ac:dyDescent="0.25">
      <c r="A13" s="119"/>
      <c r="B13" s="120"/>
      <c r="C13" s="94"/>
      <c r="D13" s="122"/>
      <c r="E13" s="124"/>
      <c r="F13" s="114"/>
      <c r="G13" s="116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"/>
  <sheetViews>
    <sheetView workbookViewId="0">
      <selection activeCell="B5" sqref="B5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136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5" t="s">
        <v>113</v>
      </c>
      <c r="E11" s="126"/>
      <c r="F11" s="126"/>
      <c r="G11" s="127"/>
    </row>
    <row r="12" spans="1:7" ht="15.75" customHeight="1" thickBot="1" x14ac:dyDescent="0.3">
      <c r="A12" s="117" t="s">
        <v>1</v>
      </c>
      <c r="B12" s="118"/>
      <c r="C12" s="94"/>
      <c r="D12" s="121" t="s">
        <v>133</v>
      </c>
      <c r="E12" s="123" t="s">
        <v>132</v>
      </c>
      <c r="F12" s="113" t="s">
        <v>4</v>
      </c>
      <c r="G12" s="115" t="s">
        <v>134</v>
      </c>
    </row>
    <row r="13" spans="1:7" x14ac:dyDescent="0.25">
      <c r="A13" s="119"/>
      <c r="B13" s="120"/>
      <c r="C13" s="94"/>
      <c r="D13" s="122"/>
      <c r="E13" s="124"/>
      <c r="F13" s="114"/>
      <c r="G13" s="116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8"/>
  <sheetViews>
    <sheetView workbookViewId="0">
      <selection activeCell="F3" sqref="F3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 t="s">
        <v>141</v>
      </c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140</v>
      </c>
      <c r="D3" s="2" t="s">
        <v>139</v>
      </c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8" t="s">
        <v>137</v>
      </c>
      <c r="E5" s="129"/>
      <c r="F5" s="129"/>
      <c r="G5" s="130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1" t="s">
        <v>129</v>
      </c>
      <c r="E6" s="132"/>
      <c r="F6" s="133"/>
      <c r="G6" s="98">
        <f>'план 2020. - извор 01'!G117+'буџетска резерва'!G116</f>
        <v>41500000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1" t="s">
        <v>0</v>
      </c>
      <c r="E7" s="132"/>
      <c r="F7" s="133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1" t="s">
        <v>128</v>
      </c>
      <c r="E8" s="132"/>
      <c r="F8" s="133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34" t="s">
        <v>117</v>
      </c>
      <c r="E9" s="135"/>
      <c r="F9" s="136"/>
      <c r="G9" s="100">
        <f>SUM(G6:G8)</f>
        <v>57650500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7" t="s">
        <v>1</v>
      </c>
      <c r="B12" s="118"/>
      <c r="C12" s="94"/>
      <c r="D12" s="121" t="s">
        <v>124</v>
      </c>
      <c r="E12" s="123" t="s">
        <v>125</v>
      </c>
      <c r="F12" s="113" t="s">
        <v>126</v>
      </c>
      <c r="G12" s="115" t="s">
        <v>127</v>
      </c>
    </row>
    <row r="13" spans="1:18" ht="20.25" customHeight="1" x14ac:dyDescent="0.25">
      <c r="A13" s="119"/>
      <c r="B13" s="120"/>
      <c r="C13" s="94"/>
      <c r="D13" s="122"/>
      <c r="E13" s="124"/>
      <c r="F13" s="114"/>
      <c r="G13" s="116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49840500</v>
      </c>
      <c r="E14" s="55">
        <f>E15+E32+E80+E84+E90+E92</f>
        <v>7000000</v>
      </c>
      <c r="F14" s="55">
        <f>F15+F32+F80+F84+F90+F92</f>
        <v>0</v>
      </c>
      <c r="G14" s="57">
        <f>SUM(D14:F14)</f>
        <v>56840500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7754900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7754900</v>
      </c>
    </row>
    <row r="16" spans="1:18" x14ac:dyDescent="0.25">
      <c r="A16" s="38">
        <v>411000</v>
      </c>
      <c r="B16" s="39" t="s">
        <v>11</v>
      </c>
      <c r="C16" s="94"/>
      <c r="D16" s="27">
        <f>D17</f>
        <v>6425000</v>
      </c>
      <c r="E16" s="20">
        <f t="shared" ref="E16:F16" si="2">E17</f>
        <v>0</v>
      </c>
      <c r="F16" s="20">
        <f t="shared" si="2"/>
        <v>0</v>
      </c>
      <c r="G16" s="58">
        <f t="shared" si="1"/>
        <v>6425000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6425000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6425000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1069900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1069900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739000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739000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330900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330900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260000</v>
      </c>
      <c r="E22" s="20">
        <f t="shared" ref="E22:F22" si="4">E23</f>
        <v>0</v>
      </c>
      <c r="F22" s="20">
        <f t="shared" si="4"/>
        <v>0</v>
      </c>
      <c r="G22" s="58">
        <f t="shared" si="1"/>
        <v>260000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260000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260000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41977242</v>
      </c>
      <c r="E32" s="60">
        <f t="shared" ref="E32:F32" si="9">SUM(E33+E50+E55+E64+E69+E72)</f>
        <v>7000000</v>
      </c>
      <c r="F32" s="60">
        <f t="shared" si="9"/>
        <v>0</v>
      </c>
      <c r="G32" s="62">
        <f t="shared" si="1"/>
        <v>48977242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17484500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17484500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220000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220000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2616000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2616000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6270000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6270000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3600000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545000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545000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2139000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980000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980000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695000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150000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150000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12185088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12185088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60000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60000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7516838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7516838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2305000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2305000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8315362</v>
      </c>
      <c r="E64" s="21">
        <f t="shared" ref="E64" si="13">E65+E66+E67+E68</f>
        <v>7000000</v>
      </c>
      <c r="F64" s="21">
        <f>F65+F66+F67+F68</f>
        <v>0</v>
      </c>
      <c r="G64" s="58">
        <f t="shared" si="1"/>
        <v>15315362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8305362</v>
      </c>
      <c r="E65" s="32">
        <f>'план 2020. - извор 01'!E65+'план 2020. - извор 04'!E65+'план 2020. - извор 07'!E65+'буџетска резерва'!E65</f>
        <v>7000000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15305362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1630292</v>
      </c>
      <c r="E69" s="21">
        <f t="shared" ref="E69:F69" si="14">E70+E71</f>
        <v>0</v>
      </c>
      <c r="F69" s="21">
        <f t="shared" si="14"/>
        <v>0</v>
      </c>
      <c r="G69" s="58">
        <f t="shared" si="1"/>
        <v>1630292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1010000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1010000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620292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620292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1667000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125000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125000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20">E91</f>
        <v>0</v>
      </c>
      <c r="F90" s="60">
        <f t="shared" si="20"/>
        <v>0</v>
      </c>
      <c r="G90" s="62">
        <f t="shared" si="17"/>
        <v>28358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28358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28358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810000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810000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810000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120000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120000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50650500</v>
      </c>
      <c r="E117" s="87">
        <f t="shared" ref="E117" si="32">E14+E102</f>
        <v>7000000</v>
      </c>
      <c r="F117" s="88">
        <f>F14+F102</f>
        <v>0</v>
      </c>
      <c r="G117" s="89">
        <f t="shared" si="17"/>
        <v>57650500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D5:G5"/>
    <mergeCell ref="D6:F6"/>
    <mergeCell ref="D7:F7"/>
    <mergeCell ref="D8:F8"/>
    <mergeCell ref="D9:F9"/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2020-03-19T10:35:01Z</cp:lastPrinted>
  <dcterms:created xsi:type="dcterms:W3CDTF">2017-11-23T09:01:40Z</dcterms:created>
  <dcterms:modified xsi:type="dcterms:W3CDTF">2020-06-12T10:13:41Z</dcterms:modified>
</cp:coreProperties>
</file>