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-Tematski\BUDZET\2020-BUDZET\2020-Finansijski plan i Program rada\Rebalans2\"/>
    </mc:Choice>
  </mc:AlternateContent>
  <bookViews>
    <workbookView xWindow="-120" yWindow="-120" windowWidth="20730" windowHeight="11160" tabRatio="901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62913"/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E34" i="8"/>
  <c r="D34" i="8"/>
  <c r="F31" i="8"/>
  <c r="F30" i="8" s="1"/>
  <c r="E31" i="8"/>
  <c r="E30" i="8" s="1"/>
  <c r="D31" i="8"/>
  <c r="D30" i="8" s="1"/>
  <c r="F28" i="8"/>
  <c r="F27" i="8"/>
  <c r="E27" i="8"/>
  <c r="D27" i="8"/>
  <c r="F26" i="8"/>
  <c r="E26" i="8"/>
  <c r="D26" i="8"/>
  <c r="F25" i="8"/>
  <c r="E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F18" i="8"/>
  <c r="F17" i="8"/>
  <c r="F16" i="8" s="1"/>
  <c r="E17" i="8"/>
  <c r="E16" i="8" s="1"/>
  <c r="D17" i="8"/>
  <c r="G116" i="6"/>
  <c r="F115" i="6"/>
  <c r="E115" i="6"/>
  <c r="G115" i="6" s="1"/>
  <c r="D115" i="6"/>
  <c r="F114" i="6"/>
  <c r="D114" i="6"/>
  <c r="G113" i="6"/>
  <c r="F112" i="6"/>
  <c r="E112" i="6"/>
  <c r="D112" i="6"/>
  <c r="G111" i="6"/>
  <c r="G110" i="6"/>
  <c r="G109" i="6"/>
  <c r="G108" i="6"/>
  <c r="F107" i="6"/>
  <c r="F103" i="6" s="1"/>
  <c r="F102" i="6" s="1"/>
  <c r="E107" i="6"/>
  <c r="D107" i="6"/>
  <c r="D103" i="6" s="1"/>
  <c r="G106" i="6"/>
  <c r="G105" i="6"/>
  <c r="F104" i="6"/>
  <c r="E104" i="6"/>
  <c r="D104" i="6"/>
  <c r="E103" i="6"/>
  <c r="G101" i="6"/>
  <c r="F100" i="6"/>
  <c r="E100" i="6"/>
  <c r="D100" i="6"/>
  <c r="G99" i="6"/>
  <c r="F98" i="6"/>
  <c r="E98" i="6"/>
  <c r="D98" i="6"/>
  <c r="G97" i="6"/>
  <c r="G96" i="6"/>
  <c r="F95" i="6"/>
  <c r="E95" i="6"/>
  <c r="D95" i="6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3" i="6"/>
  <c r="G82" i="6"/>
  <c r="F81" i="6"/>
  <c r="F80" i="6" s="1"/>
  <c r="E81" i="6"/>
  <c r="E80" i="6" s="1"/>
  <c r="D81" i="6"/>
  <c r="D80" i="6"/>
  <c r="G79" i="6"/>
  <c r="G78" i="6"/>
  <c r="G77" i="6"/>
  <c r="G76" i="6"/>
  <c r="G75" i="6"/>
  <c r="G74" i="6"/>
  <c r="G73" i="6"/>
  <c r="F72" i="6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G30" i="6" s="1"/>
  <c r="D30" i="6"/>
  <c r="G29" i="6"/>
  <c r="F28" i="6"/>
  <c r="E28" i="6"/>
  <c r="D28" i="6"/>
  <c r="G27" i="6"/>
  <c r="G26" i="6"/>
  <c r="G25" i="6"/>
  <c r="F24" i="6"/>
  <c r="E24" i="6"/>
  <c r="D24" i="6"/>
  <c r="G23" i="6"/>
  <c r="F22" i="6"/>
  <c r="E22" i="6"/>
  <c r="D22" i="6"/>
  <c r="G21" i="6"/>
  <c r="G20" i="6"/>
  <c r="G19" i="6"/>
  <c r="F18" i="6"/>
  <c r="E18" i="6"/>
  <c r="G18" i="6" s="1"/>
  <c r="D18" i="6"/>
  <c r="G17" i="6"/>
  <c r="F16" i="6"/>
  <c r="E16" i="6"/>
  <c r="D16" i="6"/>
  <c r="E15" i="6"/>
  <c r="G116" i="3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G106" i="3"/>
  <c r="G105" i="3"/>
  <c r="F104" i="3"/>
  <c r="E104" i="3"/>
  <c r="D104" i="3"/>
  <c r="D103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4" i="3"/>
  <c r="F93" i="3"/>
  <c r="E93" i="3"/>
  <c r="G93" i="3" s="1"/>
  <c r="D93" i="3"/>
  <c r="E92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F32" i="3" s="1"/>
  <c r="E33" i="3"/>
  <c r="D33" i="3"/>
  <c r="G31" i="3"/>
  <c r="F30" i="3"/>
  <c r="E30" i="3"/>
  <c r="G30" i="3" s="1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E22" i="3"/>
  <c r="D22" i="3"/>
  <c r="G21" i="3"/>
  <c r="G20" i="3"/>
  <c r="G19" i="3"/>
  <c r="F18" i="3"/>
  <c r="E18" i="3"/>
  <c r="G18" i="3" s="1"/>
  <c r="D18" i="3"/>
  <c r="G17" i="3"/>
  <c r="F16" i="3"/>
  <c r="E16" i="3"/>
  <c r="E15" i="3" s="1"/>
  <c r="D16" i="3"/>
  <c r="F15" i="3"/>
  <c r="D15" i="3"/>
  <c r="G116" i="2"/>
  <c r="F115" i="2"/>
  <c r="F114" i="2" s="1"/>
  <c r="E115" i="2"/>
  <c r="D115" i="2"/>
  <c r="G116" i="8" s="1"/>
  <c r="E114" i="2"/>
  <c r="G113" i="2"/>
  <c r="F112" i="2"/>
  <c r="E112" i="2"/>
  <c r="D112" i="2"/>
  <c r="G112" i="2" s="1"/>
  <c r="G111" i="2"/>
  <c r="G110" i="2"/>
  <c r="G109" i="2"/>
  <c r="G108" i="2"/>
  <c r="F107" i="2"/>
  <c r="E107" i="2"/>
  <c r="E103" i="2" s="1"/>
  <c r="D107" i="2"/>
  <c r="G106" i="2"/>
  <c r="G105" i="2"/>
  <c r="F104" i="2"/>
  <c r="E104" i="2"/>
  <c r="D104" i="2"/>
  <c r="G104" i="2" s="1"/>
  <c r="G101" i="2"/>
  <c r="F100" i="2"/>
  <c r="E100" i="2"/>
  <c r="D100" i="2"/>
  <c r="G99" i="2"/>
  <c r="F98" i="2"/>
  <c r="E98" i="2"/>
  <c r="D98" i="2"/>
  <c r="G97" i="2"/>
  <c r="G96" i="2"/>
  <c r="F95" i="2"/>
  <c r="E95" i="2"/>
  <c r="D95" i="2"/>
  <c r="G94" i="2"/>
  <c r="F93" i="2"/>
  <c r="E93" i="2"/>
  <c r="D93" i="2"/>
  <c r="D93" i="8" s="1"/>
  <c r="G91" i="2"/>
  <c r="F90" i="2"/>
  <c r="E90" i="2"/>
  <c r="D90" i="2"/>
  <c r="G89" i="2"/>
  <c r="G88" i="2"/>
  <c r="G87" i="2"/>
  <c r="G86" i="2"/>
  <c r="G85" i="2"/>
  <c r="F84" i="2"/>
  <c r="E84" i="2"/>
  <c r="D84" i="2"/>
  <c r="G83" i="2"/>
  <c r="G82" i="2"/>
  <c r="F81" i="2"/>
  <c r="F80" i="2" s="1"/>
  <c r="E81" i="2"/>
  <c r="D81" i="2"/>
  <c r="D81" i="8" s="1"/>
  <c r="D80" i="8" s="1"/>
  <c r="E80" i="2"/>
  <c r="G79" i="2"/>
  <c r="G78" i="2"/>
  <c r="G77" i="2"/>
  <c r="G76" i="2"/>
  <c r="G75" i="2"/>
  <c r="G74" i="2"/>
  <c r="G73" i="2"/>
  <c r="F72" i="2"/>
  <c r="E72" i="2"/>
  <c r="D72" i="2"/>
  <c r="G71" i="2"/>
  <c r="G70" i="2"/>
  <c r="F69" i="2"/>
  <c r="E69" i="2"/>
  <c r="E70" i="8" s="1"/>
  <c r="E69" i="8" s="1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F32" i="2" s="1"/>
  <c r="E33" i="2"/>
  <c r="D33" i="2"/>
  <c r="G31" i="2"/>
  <c r="F30" i="2"/>
  <c r="E30" i="2"/>
  <c r="D30" i="2"/>
  <c r="G29" i="2"/>
  <c r="F28" i="2"/>
  <c r="E28" i="2"/>
  <c r="D28" i="2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7" i="2"/>
  <c r="F16" i="2"/>
  <c r="E16" i="2"/>
  <c r="D16" i="2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G103" i="6" l="1"/>
  <c r="G22" i="2"/>
  <c r="G24" i="2"/>
  <c r="G28" i="2"/>
  <c r="G30" i="2"/>
  <c r="E32" i="2"/>
  <c r="G50" i="2"/>
  <c r="G72" i="2"/>
  <c r="G95" i="2"/>
  <c r="E92" i="2"/>
  <c r="G22" i="3"/>
  <c r="G24" i="3"/>
  <c r="G72" i="3"/>
  <c r="G84" i="3"/>
  <c r="G104" i="3"/>
  <c r="E103" i="3"/>
  <c r="G22" i="6"/>
  <c r="G24" i="6"/>
  <c r="G84" i="6"/>
  <c r="G95" i="6"/>
  <c r="E92" i="6"/>
  <c r="G100" i="6"/>
  <c r="G25" i="8"/>
  <c r="E15" i="2"/>
  <c r="G18" i="2"/>
  <c r="F92" i="2"/>
  <c r="F14" i="2" s="1"/>
  <c r="G15" i="3"/>
  <c r="G50" i="3"/>
  <c r="G64" i="3"/>
  <c r="G90" i="3"/>
  <c r="G98" i="3"/>
  <c r="G103" i="3"/>
  <c r="G112" i="3"/>
  <c r="G33" i="6"/>
  <c r="G55" i="6"/>
  <c r="G69" i="6"/>
  <c r="E32" i="6"/>
  <c r="E14" i="6" s="1"/>
  <c r="F70" i="8"/>
  <c r="G16" i="2"/>
  <c r="G33" i="2"/>
  <c r="G55" i="2"/>
  <c r="G69" i="2"/>
  <c r="G90" i="2"/>
  <c r="G98" i="2"/>
  <c r="G107" i="2"/>
  <c r="F103" i="2"/>
  <c r="F102" i="2" s="1"/>
  <c r="G16" i="3"/>
  <c r="G28" i="3"/>
  <c r="G33" i="3"/>
  <c r="G55" i="3"/>
  <c r="G69" i="3"/>
  <c r="G81" i="3"/>
  <c r="G95" i="3"/>
  <c r="G100" i="3"/>
  <c r="F103" i="3"/>
  <c r="F102" i="3" s="1"/>
  <c r="G115" i="3"/>
  <c r="G16" i="6"/>
  <c r="F15" i="6"/>
  <c r="G28" i="6"/>
  <c r="G50" i="6"/>
  <c r="G64" i="6"/>
  <c r="G72" i="6"/>
  <c r="G81" i="6"/>
  <c r="G90" i="6"/>
  <c r="G93" i="6"/>
  <c r="G98" i="6"/>
  <c r="G104" i="6"/>
  <c r="G112" i="6"/>
  <c r="G17" i="8"/>
  <c r="G19" i="8"/>
  <c r="F24" i="8"/>
  <c r="E24" i="8"/>
  <c r="F33" i="8"/>
  <c r="G29" i="8"/>
  <c r="E32" i="3"/>
  <c r="E14" i="3" s="1"/>
  <c r="E14" i="2"/>
  <c r="G64" i="2"/>
  <c r="D114" i="2"/>
  <c r="G114" i="2" s="1"/>
  <c r="D112" i="8"/>
  <c r="D107" i="8"/>
  <c r="D103" i="2"/>
  <c r="D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E15" i="8" s="1"/>
  <c r="D24" i="8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E103" i="8" s="1"/>
  <c r="E102" i="8" s="1"/>
  <c r="F103" i="8"/>
  <c r="F102" i="8" s="1"/>
  <c r="D18" i="8"/>
  <c r="G21" i="8"/>
  <c r="G23" i="8"/>
  <c r="G26" i="8"/>
  <c r="G52" i="8"/>
  <c r="F64" i="8"/>
  <c r="G67" i="8"/>
  <c r="E72" i="8"/>
  <c r="G76" i="8"/>
  <c r="G28" i="8"/>
  <c r="G30" i="8"/>
  <c r="F15" i="8"/>
  <c r="G22" i="8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D14" i="3"/>
  <c r="D102" i="3"/>
  <c r="F92" i="3"/>
  <c r="F14" i="3" s="1"/>
  <c r="F117" i="3" s="1"/>
  <c r="D92" i="3"/>
  <c r="E102" i="2"/>
  <c r="D32" i="2"/>
  <c r="G32" i="2" s="1"/>
  <c r="G93" i="2"/>
  <c r="G100" i="2"/>
  <c r="G115" i="2"/>
  <c r="D15" i="2"/>
  <c r="D92" i="2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F117" i="2" l="1"/>
  <c r="G92" i="2"/>
  <c r="G92" i="3"/>
  <c r="G32" i="3"/>
  <c r="G18" i="8"/>
  <c r="G24" i="8"/>
  <c r="G102" i="2"/>
  <c r="E117" i="2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<sst xmlns="http://schemas.openxmlformats.org/spreadsheetml/2006/main" count="581" uniqueCount="142">
  <si>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</si>
  <si>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</si>
  <si>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</si>
  <si>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</si>
  <si>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</si>
  <si>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</si>
  <si>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</si>
  <si>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</si>
  <si>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</si>
  <si>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</si>
  <si>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</si>
  <si>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</si>
  <si>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</si>
  <si>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</si>
  <si>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</si>
  <si>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</si>
  <si>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</si>
  <si>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</si>
  <si>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</si>
  <si>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</si>
  <si>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</si>
  <si>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</si>
  <si>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</si>
  <si>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</si>
  <si>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</si>
  <si>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</si>
  <si>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</si>
  <si>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</si>
  <si>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</si>
  <si>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</si>
  <si>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</si>
  <si>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</si>
  <si>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</si>
  <si>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</si>
  <si>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</si>
  <si>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</si>
  <si>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</si>
  <si>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</si>
  <si>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</si>
  <si>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</si>
  <si>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</si>
  <si>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</si>
  <si>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</si>
  <si>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</si>
  <si>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</si>
  <si>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</si>
  <si>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</si>
  <si>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</si>
  <si>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</si>
  <si>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</si>
  <si>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</si>
  <si>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</si>
  <si>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</si>
  <si>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</si>
  <si>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</si>
  <si>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</si>
  <si>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</si>
  <si>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</si>
  <si>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</si>
  <si>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</si>
  <si>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</si>
  <si>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</si>
  <si>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</si>
  <si>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</si>
  <si>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</si>
  <si>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</si>
  <si>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</si>
  <si>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</si>
  <si>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</si>
  <si>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</si>
  <si>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</si>
  <si>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</si>
  <si>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</si>
  <si>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</si>
  <si>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</si>
  <si>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</si>
  <si>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</si>
  <si>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</si>
  <si>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</si>
  <si>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</si>
  <si>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</si>
  <si>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</si>
  <si>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</si>
  <si>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</si>
  <si>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</si>
  <si>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</si>
  <si>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</si>
  <si>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</si>
  <si>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</si>
  <si>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</si>
  <si>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</si>
  <si>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</si>
  <si>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</si>
  <si>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</si>
  <si>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</si>
  <si>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</si>
  <si>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</si>
  <si>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</si>
  <si>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</si>
  <si>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</si>
  <si>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</si>
  <si>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</si>
  <si>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</si>
  <si>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</si>
  <si>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</si>
  <si>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</si>
  <si>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</si>
  <si>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</si>
  <si>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</si>
  <si>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</si>
  <si>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</si>
  <si>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</si>
  <si>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</si>
  <si>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</si>
  <si>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</si>
  <si>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</si>
  <si>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</si>
  <si>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</si>
  <si>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</si>
  <si>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</si>
  <si>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</si>
  <si>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</si>
  <si>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</si>
  <si>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</si>
  <si>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</si>
  <si>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</si>
  <si>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</si>
  <si>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</si>
  <si>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</si>
  <si>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</si>
  <si>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</si>
  <si>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</si>
  <si>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</si>
  <si>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</si>
  <si>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</si>
  <si>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</si>
  <si>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Буџетска резерва 2020.</t>
  </si>
  <si>
    <t>Plan 2020</t>
  </si>
  <si>
    <t xml:space="preserve">НАЗИВ УСТАНОВЕ: </t>
  </si>
  <si>
    <t>ТЕАТАР ВУК</t>
  </si>
  <si>
    <t xml:space="preserve">НАЗИВ УСТАНОВЕ:  </t>
  </si>
  <si>
    <t>РЕБАЛАНС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</si>
</sst>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5" fillId="0" borderId="11" xfId="0" applyNumberFormat="1" applyFont="1" applyFill="1" applyBorder="1"/>
    <xf numFmtId="4" fontId="5" fillId="16" borderId="11" xfId="0" applyNumberFormat="1" applyFont="1" applyFill="1" applyBorder="1"/>
    <xf numFmtId="4" fontId="5" fillId="17" borderId="11" xfId="0" applyNumberFormat="1" applyFont="1" applyFill="1" applyBorder="1"/>
    <xf numFmtId="4" fontId="5" fillId="16" borderId="9" xfId="0" applyNumberFormat="1" applyFont="1" applyFill="1" applyBorder="1"/>
    <xf numFmtId="4" fontId="14" fillId="16" borderId="9" xfId="0" applyNumberFormat="1" applyFont="1" applyFill="1" applyBorder="1"/>
    <xf numFmtId="4" fontId="5" fillId="16" borderId="5" xfId="0" applyNumberFormat="1" applyFont="1" applyFill="1" applyBorder="1"/>
    <xf numFmtId="4" fontId="5" fillId="17" borderId="9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zoomScaleNormal="100" workbookViewId="0">
      <selection activeCell="I63" sqref="I63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 t="s">
        <v>141</v>
      </c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138</v>
      </c>
      <c r="D4" s="2" t="s">
        <v>139</v>
      </c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23" t="s">
        <v>1</v>
      </c>
      <c r="B12" s="124"/>
      <c r="C12" s="94"/>
      <c r="D12" s="127" t="s">
        <v>2</v>
      </c>
      <c r="E12" s="129" t="s">
        <v>3</v>
      </c>
      <c r="F12" s="119" t="s">
        <v>114</v>
      </c>
      <c r="G12" s="121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25"/>
      <c r="B13" s="126"/>
      <c r="C13" s="94"/>
      <c r="D13" s="128"/>
      <c r="E13" s="130"/>
      <c r="F13" s="120"/>
      <c r="G13" s="12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34237736</v>
      </c>
      <c r="E14" s="55">
        <f>E15+E32+E80+E84+E90+E92</f>
        <v>5590000</v>
      </c>
      <c r="F14" s="55">
        <f>F15+F32+F80+F84+F90+F92</f>
        <v>0</v>
      </c>
      <c r="G14" s="57">
        <f>SUM(D14:F14)</f>
        <v>39827736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7471458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7471458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6255000</v>
      </c>
      <c r="E16" s="20">
        <f t="shared" ref="E16:F16" si="2">E17</f>
        <v>0</v>
      </c>
      <c r="F16" s="20">
        <f t="shared" si="2"/>
        <v>0</v>
      </c>
      <c r="G16" s="58">
        <f t="shared" si="1"/>
        <v>6255000</v>
      </c>
    </row>
    <row r="17" spans="1:14" x14ac:dyDescent="0.25">
      <c r="A17" s="63">
        <v>411100</v>
      </c>
      <c r="B17" s="64" t="s">
        <v>12</v>
      </c>
      <c r="C17" s="94"/>
      <c r="D17" s="113">
        <v>6255000</v>
      </c>
      <c r="E17" s="65"/>
      <c r="F17" s="65"/>
      <c r="G17" s="95">
        <f t="shared" si="1"/>
        <v>6255000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1041458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1041458</v>
      </c>
    </row>
    <row r="19" spans="1:14" x14ac:dyDescent="0.25">
      <c r="A19" s="40">
        <v>412100</v>
      </c>
      <c r="B19" s="41" t="s">
        <v>14</v>
      </c>
      <c r="C19" s="94"/>
      <c r="D19" s="113">
        <v>719325</v>
      </c>
      <c r="E19" s="65"/>
      <c r="F19" s="65"/>
      <c r="G19" s="95">
        <f t="shared" si="1"/>
        <v>719325</v>
      </c>
    </row>
    <row r="20" spans="1:14" x14ac:dyDescent="0.25">
      <c r="A20" s="40">
        <v>412200</v>
      </c>
      <c r="B20" s="41" t="s">
        <v>15</v>
      </c>
      <c r="C20" s="94"/>
      <c r="D20" s="113">
        <v>322133</v>
      </c>
      <c r="E20" s="65"/>
      <c r="F20" s="65"/>
      <c r="G20" s="95">
        <f t="shared" si="1"/>
        <v>322133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175000</v>
      </c>
      <c r="E22" s="20">
        <f t="shared" ref="E22:F22" si="4">E23</f>
        <v>0</v>
      </c>
      <c r="F22" s="20">
        <f t="shared" si="4"/>
        <v>0</v>
      </c>
      <c r="G22" s="58">
        <f t="shared" si="1"/>
        <v>175000</v>
      </c>
    </row>
    <row r="23" spans="1:14" x14ac:dyDescent="0.25">
      <c r="A23" s="40">
        <v>413100</v>
      </c>
      <c r="B23" s="41" t="s">
        <v>18</v>
      </c>
      <c r="C23" s="94"/>
      <c r="D23" s="114">
        <v>175000</v>
      </c>
      <c r="E23" s="14"/>
      <c r="F23" s="69"/>
      <c r="G23" s="95">
        <f t="shared" si="1"/>
        <v>175000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26737920</v>
      </c>
      <c r="E32" s="60">
        <f t="shared" ref="E32:F32" si="8">SUM(E33+E50+E55+E64+E69+E72)</f>
        <v>5590000</v>
      </c>
      <c r="F32" s="60">
        <f t="shared" si="8"/>
        <v>0</v>
      </c>
      <c r="G32" s="62">
        <f t="shared" si="1"/>
        <v>32327920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14616944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14616944</v>
      </c>
    </row>
    <row r="34" spans="1:7" x14ac:dyDescent="0.25">
      <c r="A34" s="40">
        <v>421100</v>
      </c>
      <c r="B34" s="41" t="s">
        <v>29</v>
      </c>
      <c r="C34" s="94"/>
      <c r="D34" s="115">
        <v>95000</v>
      </c>
      <c r="E34" s="73"/>
      <c r="F34" s="73"/>
      <c r="G34" s="95">
        <f t="shared" si="1"/>
        <v>95000</v>
      </c>
    </row>
    <row r="35" spans="1:7" x14ac:dyDescent="0.25">
      <c r="A35" s="40">
        <v>421211</v>
      </c>
      <c r="B35" s="41" t="s">
        <v>30</v>
      </c>
      <c r="C35" s="94"/>
      <c r="D35" s="115">
        <v>2016000</v>
      </c>
      <c r="E35" s="73"/>
      <c r="F35" s="73"/>
      <c r="G35" s="95">
        <f t="shared" si="1"/>
        <v>2016000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6">
        <v>5270000</v>
      </c>
      <c r="E38" s="107"/>
      <c r="F38" s="107"/>
      <c r="G38" s="108">
        <f t="shared" si="1"/>
        <v>5270000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6">
        <v>3526000</v>
      </c>
      <c r="E41" s="107"/>
      <c r="F41" s="107"/>
      <c r="G41" s="108">
        <f t="shared" si="1"/>
        <v>3526000</v>
      </c>
    </row>
    <row r="42" spans="1:7" s="109" customFormat="1" x14ac:dyDescent="0.25">
      <c r="A42" s="103">
        <v>421324</v>
      </c>
      <c r="B42" s="104" t="s">
        <v>37</v>
      </c>
      <c r="C42" s="105"/>
      <c r="D42" s="116">
        <v>536400</v>
      </c>
      <c r="E42" s="107"/>
      <c r="F42" s="107"/>
      <c r="G42" s="108">
        <f t="shared" si="1"/>
        <v>536400</v>
      </c>
    </row>
    <row r="43" spans="1:7" s="109" customFormat="1" x14ac:dyDescent="0.25">
      <c r="A43" s="103">
        <v>421325</v>
      </c>
      <c r="B43" s="104" t="s">
        <v>38</v>
      </c>
      <c r="C43" s="105"/>
      <c r="D43" s="116">
        <v>1814544</v>
      </c>
      <c r="E43" s="107"/>
      <c r="F43" s="107"/>
      <c r="G43" s="108">
        <f t="shared" si="1"/>
        <v>1814544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115">
        <v>248000</v>
      </c>
      <c r="E45" s="73"/>
      <c r="F45" s="73"/>
      <c r="G45" s="95">
        <f t="shared" si="1"/>
        <v>248000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10335986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10335986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115">
        <v>5860000</v>
      </c>
      <c r="E60" s="16"/>
      <c r="F60" s="73"/>
      <c r="G60" s="95">
        <f t="shared" si="1"/>
        <v>5860000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118">
        <v>3197736</v>
      </c>
      <c r="E63" s="15"/>
      <c r="F63" s="71"/>
      <c r="G63" s="95">
        <f t="shared" si="1"/>
        <v>3197736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1305362</v>
      </c>
      <c r="E64" s="21">
        <f t="shared" ref="E64" si="12">E65+E66+E67+E68</f>
        <v>5590000</v>
      </c>
      <c r="F64" s="21">
        <f>F65+F66+F67+F68</f>
        <v>0</v>
      </c>
      <c r="G64" s="58">
        <f t="shared" si="1"/>
        <v>6895362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31">
        <v>1305362</v>
      </c>
      <c r="E65" s="117">
        <v>5590000</v>
      </c>
      <c r="F65" s="73"/>
      <c r="G65" s="95">
        <f t="shared" si="1"/>
        <v>6895362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479628</v>
      </c>
      <c r="E69" s="21">
        <f t="shared" ref="E69:F69" si="13">E70+E71</f>
        <v>0</v>
      </c>
      <c r="F69" s="21">
        <f t="shared" si="13"/>
        <v>0</v>
      </c>
      <c r="G69" s="58">
        <f t="shared" si="1"/>
        <v>479628</v>
      </c>
    </row>
    <row r="70" spans="1:7" x14ac:dyDescent="0.25">
      <c r="A70" s="40">
        <v>425100</v>
      </c>
      <c r="B70" s="41" t="s">
        <v>64</v>
      </c>
      <c r="C70" s="94"/>
      <c r="D70" s="115">
        <v>380000</v>
      </c>
      <c r="E70" s="17"/>
      <c r="F70" s="73"/>
      <c r="G70" s="95">
        <f t="shared" si="1"/>
        <v>380000</v>
      </c>
    </row>
    <row r="71" spans="1:7" x14ac:dyDescent="0.25">
      <c r="A71" s="40">
        <v>425200</v>
      </c>
      <c r="B71" s="41" t="s">
        <v>65</v>
      </c>
      <c r="C71" s="94"/>
      <c r="D71" s="115">
        <v>99628</v>
      </c>
      <c r="E71" s="15"/>
      <c r="F71" s="71"/>
      <c r="G71" s="95">
        <f t="shared" si="1"/>
        <v>99628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19">E91</f>
        <v>0</v>
      </c>
      <c r="F90" s="60">
        <f t="shared" si="19"/>
        <v>0</v>
      </c>
      <c r="G90" s="62">
        <f t="shared" si="16"/>
        <v>28358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31">
        <v>28358</v>
      </c>
      <c r="E91" s="16"/>
      <c r="F91" s="73"/>
      <c r="G91" s="95">
        <f t="shared" si="16"/>
        <v>28358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34237736</v>
      </c>
      <c r="E117" s="87">
        <f t="shared" ref="E117" si="32">E14+E102</f>
        <v>5590000</v>
      </c>
      <c r="F117" s="88">
        <f>F14+F102</f>
        <v>0</v>
      </c>
      <c r="G117" s="89">
        <f t="shared" si="16"/>
        <v>39827736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40" zoomScale="120" zoomScaleNormal="120" workbookViewId="0">
      <selection activeCell="D8" sqref="D8:F8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 t="s">
        <v>141</v>
      </c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138</v>
      </c>
      <c r="C10" s="1"/>
      <c r="D10" s="2" t="s">
        <v>139</v>
      </c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23" t="s">
        <v>1</v>
      </c>
      <c r="B12" s="124"/>
      <c r="C12" s="94"/>
      <c r="D12" s="127" t="s">
        <v>6</v>
      </c>
      <c r="E12" s="129" t="s">
        <v>7</v>
      </c>
      <c r="F12" s="119" t="s">
        <v>118</v>
      </c>
      <c r="G12" s="121" t="s">
        <v>8</v>
      </c>
      <c r="H12" s="1"/>
      <c r="I12" s="1"/>
    </row>
    <row r="13" spans="1:19" x14ac:dyDescent="0.25">
      <c r="A13" s="125"/>
      <c r="B13" s="126"/>
      <c r="C13" s="94"/>
      <c r="D13" s="128"/>
      <c r="E13" s="130"/>
      <c r="F13" s="120"/>
      <c r="G13" s="122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13340500</v>
      </c>
      <c r="E14" s="55">
        <f>E15+E32+E80+E84+E90+E92</f>
        <v>0</v>
      </c>
      <c r="F14" s="55">
        <f>F15+F32+F80+F84+F90+F92</f>
        <v>0</v>
      </c>
      <c r="G14" s="57">
        <f>SUM(D14:F14)</f>
        <v>13340500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70000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70000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70000</v>
      </c>
      <c r="E22" s="20">
        <f t="shared" ref="E22:F22" si="4">E23</f>
        <v>0</v>
      </c>
      <c r="F22" s="20">
        <f t="shared" si="4"/>
        <v>0</v>
      </c>
      <c r="G22" s="58">
        <f t="shared" si="1"/>
        <v>70000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112">
        <v>70000</v>
      </c>
      <c r="E23" s="14"/>
      <c r="F23" s="69"/>
      <c r="G23" s="95">
        <f t="shared" si="1"/>
        <v>70000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13190500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13190500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695000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1">
        <v>150000</v>
      </c>
      <c r="E54" s="15"/>
      <c r="F54" s="71"/>
      <c r="G54" s="95">
        <f t="shared" si="1"/>
        <v>150000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2515000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2515000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1">
        <v>60000</v>
      </c>
      <c r="E57" s="15"/>
      <c r="F57" s="71"/>
      <c r="G57" s="95">
        <f t="shared" si="1"/>
        <v>60000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1667000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1">
        <v>125000</v>
      </c>
      <c r="E74" s="15"/>
      <c r="F74" s="71"/>
      <c r="G74" s="95">
        <f t="shared" si="1"/>
        <v>125000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810000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810000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810000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1">
        <v>120000</v>
      </c>
      <c r="E108" s="15"/>
      <c r="F108" s="71"/>
      <c r="G108" s="95">
        <f t="shared" si="16"/>
        <v>120000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Normal="100" workbookViewId="0">
      <selection activeCell="D8" sqref="D8:F8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2" t="s">
        <v>141</v>
      </c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138</v>
      </c>
      <c r="C8" s="1"/>
      <c r="D8" s="2" t="s">
        <v>139</v>
      </c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23" t="s">
        <v>1</v>
      </c>
      <c r="B12" s="124"/>
      <c r="C12" s="94"/>
      <c r="D12" s="127" t="s">
        <v>120</v>
      </c>
      <c r="E12" s="129" t="s">
        <v>121</v>
      </c>
      <c r="F12" s="119" t="s">
        <v>122</v>
      </c>
      <c r="G12" s="121" t="s">
        <v>123</v>
      </c>
      <c r="H12" s="1"/>
      <c r="I12" s="1"/>
    </row>
    <row r="13" spans="1:19" ht="21" customHeight="1" x14ac:dyDescent="0.25">
      <c r="A13" s="125"/>
      <c r="B13" s="126"/>
      <c r="C13" s="94"/>
      <c r="D13" s="128"/>
      <c r="E13" s="130"/>
      <c r="F13" s="120"/>
      <c r="G13" s="122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7" workbookViewId="0">
      <selection activeCell="D8" sqref="D8:F8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136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31" t="s">
        <v>113</v>
      </c>
      <c r="E11" s="132"/>
      <c r="F11" s="132"/>
      <c r="G11" s="133"/>
    </row>
    <row r="12" spans="1:7" ht="15.75" customHeight="1" thickBot="1" x14ac:dyDescent="0.3">
      <c r="A12" s="123" t="s">
        <v>1</v>
      </c>
      <c r="B12" s="124"/>
      <c r="C12" s="94"/>
      <c r="D12" s="127" t="s">
        <v>133</v>
      </c>
      <c r="E12" s="129" t="s">
        <v>132</v>
      </c>
      <c r="F12" s="119" t="s">
        <v>4</v>
      </c>
      <c r="G12" s="121" t="s">
        <v>134</v>
      </c>
    </row>
    <row r="13" spans="1:7" x14ac:dyDescent="0.25">
      <c r="A13" s="125"/>
      <c r="B13" s="126"/>
      <c r="C13" s="94"/>
      <c r="D13" s="128"/>
      <c r="E13" s="130"/>
      <c r="F13" s="120"/>
      <c r="G13" s="122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1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D8" sqref="D8:F8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 t="s">
        <v>141</v>
      </c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 t="s">
        <v>139</v>
      </c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34" t="s">
        <v>137</v>
      </c>
      <c r="E5" s="135"/>
      <c r="F5" s="135"/>
      <c r="G5" s="136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7" t="s">
        <v>129</v>
      </c>
      <c r="E6" s="138"/>
      <c r="F6" s="139"/>
      <c r="G6" s="98">
        <f>'план 2020. - извор 01'!G117+'буџетска резерва'!G116</f>
        <v>39827736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7" t="s">
        <v>0</v>
      </c>
      <c r="E7" s="138"/>
      <c r="F7" s="139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7" t="s">
        <v>128</v>
      </c>
      <c r="E8" s="138"/>
      <c r="F8" s="139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40" t="s">
        <v>117</v>
      </c>
      <c r="E9" s="141"/>
      <c r="F9" s="142"/>
      <c r="G9" s="100">
        <f>SUM(G6:G8)</f>
        <v>55978236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23" t="s">
        <v>1</v>
      </c>
      <c r="B12" s="124"/>
      <c r="C12" s="94"/>
      <c r="D12" s="127" t="s">
        <v>124</v>
      </c>
      <c r="E12" s="129" t="s">
        <v>125</v>
      </c>
      <c r="F12" s="119" t="s">
        <v>126</v>
      </c>
      <c r="G12" s="121" t="s">
        <v>127</v>
      </c>
    </row>
    <row r="13" spans="1:18" ht="20.25" customHeight="1" x14ac:dyDescent="0.25">
      <c r="A13" s="125"/>
      <c r="B13" s="126"/>
      <c r="C13" s="94"/>
      <c r="D13" s="128"/>
      <c r="E13" s="130"/>
      <c r="F13" s="120"/>
      <c r="G13" s="122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47578236</v>
      </c>
      <c r="E14" s="55">
        <f>E15+E32+E80+E84+E90+E92</f>
        <v>7590000</v>
      </c>
      <c r="F14" s="55">
        <f>F15+F32+F80+F84+F90+F92</f>
        <v>0</v>
      </c>
      <c r="G14" s="57">
        <f>SUM(D14:F14)</f>
        <v>55168236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7541458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7541458</v>
      </c>
    </row>
    <row r="16" spans="1:18" x14ac:dyDescent="0.25">
      <c r="A16" s="38">
        <v>411000</v>
      </c>
      <c r="B16" s="39" t="s">
        <v>11</v>
      </c>
      <c r="C16" s="94"/>
      <c r="D16" s="27">
        <f>D17</f>
        <v>6255000</v>
      </c>
      <c r="E16" s="20">
        <f t="shared" ref="E16:F16" si="2">E17</f>
        <v>0</v>
      </c>
      <c r="F16" s="20">
        <f t="shared" si="2"/>
        <v>0</v>
      </c>
      <c r="G16" s="58">
        <f t="shared" si="1"/>
        <v>6255000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6255000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6255000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1041458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1041458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719325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719325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322133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322133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245000</v>
      </c>
      <c r="E22" s="20">
        <f t="shared" ref="E22:F22" si="4">E23</f>
        <v>0</v>
      </c>
      <c r="F22" s="20">
        <f t="shared" si="4"/>
        <v>0</v>
      </c>
      <c r="G22" s="58">
        <f t="shared" si="1"/>
        <v>245000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245000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245000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39928420</v>
      </c>
      <c r="E32" s="60">
        <f t="shared" ref="E32:F32" si="9">SUM(E33+E50+E55+E64+E69+E72)</f>
        <v>7590000</v>
      </c>
      <c r="F32" s="60">
        <f t="shared" si="9"/>
        <v>0</v>
      </c>
      <c r="G32" s="62">
        <f t="shared" si="1"/>
        <v>47518420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15440444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15440444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195000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195000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2016000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2016000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5270000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5270000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3526000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3526000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536400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536400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1814544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1814544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968000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968000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695000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150000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150000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12850986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12850986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60000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60000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6590000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6590000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3897736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3897736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8315362</v>
      </c>
      <c r="E64" s="21">
        <f t="shared" ref="E64" si="13">E65+E66+E67+E68</f>
        <v>7590000</v>
      </c>
      <c r="F64" s="21">
        <f>F65+F66+F67+F68</f>
        <v>0</v>
      </c>
      <c r="G64" s="58">
        <f t="shared" si="1"/>
        <v>15905362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8305362</v>
      </c>
      <c r="E65" s="32">
        <f>'план 2020. - извор 01'!E65+'план 2020. - извор 04'!E65+'план 2020. - извор 07'!E65+'буџетска резерва'!E65</f>
        <v>7590000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15895362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959628</v>
      </c>
      <c r="E69" s="21">
        <f t="shared" ref="E69:F69" si="14">E70+E71</f>
        <v>0</v>
      </c>
      <c r="F69" s="21">
        <f t="shared" si="14"/>
        <v>0</v>
      </c>
      <c r="G69" s="58">
        <f t="shared" si="1"/>
        <v>959628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620000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620000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339628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339628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1667000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125000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125000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20">E91</f>
        <v>0</v>
      </c>
      <c r="F90" s="60">
        <f t="shared" si="20"/>
        <v>0</v>
      </c>
      <c r="G90" s="62">
        <f t="shared" si="17"/>
        <v>28358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28358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28358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810000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810000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810000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120000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120000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48388236</v>
      </c>
      <c r="E117" s="87">
        <f t="shared" ref="E117" si="32">E14+E102</f>
        <v>7590000</v>
      </c>
      <c r="F117" s="88">
        <f>F14+F102</f>
        <v>0</v>
      </c>
      <c r="G117" s="89">
        <f t="shared" si="17"/>
        <v>55978236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2020-10-02T09:05:48Z</cp:lastPrinted>
  <dcterms:created xsi:type="dcterms:W3CDTF">2017-11-23T09:01:40Z</dcterms:created>
  <dcterms:modified xsi:type="dcterms:W3CDTF">2020-10-02T10:21:24Z</dcterms:modified>
</cp:coreProperties>
</file>