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-Tematski\BUDZET\2021-BUDZET\2021-Finansijski plan i program rada\2021-Finansijski plan\406-20210819-Fin.Plan2021_Izmena4-BELEF_01\"/>
    </mc:Choice>
  </mc:AlternateContent>
  <bookViews>
    <workbookView xWindow="-105" yWindow="-105" windowWidth="23250" windowHeight="12570" tabRatio="729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1-укупно" sheetId="8" r:id="rId7"/>
  </sheets>
  <definedNames>
    <definedName name="_xlnm.Print_Area" localSheetId="5">'буџетска резерва'!$A$1:$F$116</definedName>
    <definedName name="_xlnm.Print_Area" localSheetId="6">'план 2021-укупно'!$A$1:$F$116</definedName>
  </definedNames>
  <calcPr calcId="181029"/>
</workbook>
</file>

<file path=xl/calcChain.xml><?xml version="1.0" encoding="utf-8"?>
<calcChain xmlns="http://schemas.openxmlformats.org/spreadsheetml/2006/main">
  <c r="E113" i="8" l="1"/>
  <c r="D113" i="8"/>
  <c r="C113" i="8"/>
  <c r="E110" i="8"/>
  <c r="D110" i="8"/>
  <c r="C110" i="8"/>
  <c r="E108" i="8"/>
  <c r="D108" i="8"/>
  <c r="C108" i="8"/>
  <c r="E107" i="8"/>
  <c r="D107" i="8"/>
  <c r="C107" i="8"/>
  <c r="E106" i="8"/>
  <c r="D106" i="8"/>
  <c r="C106" i="8"/>
  <c r="E105" i="8"/>
  <c r="D105" i="8"/>
  <c r="C105" i="8"/>
  <c r="E103" i="8"/>
  <c r="D103" i="8"/>
  <c r="C103" i="8"/>
  <c r="E102" i="8"/>
  <c r="D102" i="8"/>
  <c r="C102" i="8"/>
  <c r="E98" i="8"/>
  <c r="D98" i="8"/>
  <c r="C98" i="8"/>
  <c r="E96" i="8"/>
  <c r="D96" i="8"/>
  <c r="C96" i="8"/>
  <c r="E94" i="8"/>
  <c r="D94" i="8"/>
  <c r="C94" i="8"/>
  <c r="E93" i="8"/>
  <c r="D93" i="8"/>
  <c r="C93" i="8"/>
  <c r="E91" i="8"/>
  <c r="D91" i="8"/>
  <c r="C91" i="8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F72" i="8" s="1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F61" i="8" s="1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F43" i="8" s="1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F35" i="8" s="1"/>
  <c r="D35" i="8"/>
  <c r="C35" i="8"/>
  <c r="E34" i="8"/>
  <c r="D34" i="8"/>
  <c r="C34" i="8"/>
  <c r="E33" i="8"/>
  <c r="D33" i="8"/>
  <c r="C33" i="8"/>
  <c r="E32" i="8"/>
  <c r="D32" i="8"/>
  <c r="C32" i="8"/>
  <c r="E29" i="8"/>
  <c r="D29" i="8"/>
  <c r="C29" i="8"/>
  <c r="E27" i="8"/>
  <c r="D27" i="8"/>
  <c r="C27" i="8"/>
  <c r="E25" i="8"/>
  <c r="D25" i="8"/>
  <c r="C25" i="8"/>
  <c r="E24" i="8"/>
  <c r="D24" i="8"/>
  <c r="C24" i="8"/>
  <c r="E23" i="8"/>
  <c r="D23" i="8"/>
  <c r="C23" i="8"/>
  <c r="E21" i="8"/>
  <c r="D21" i="8"/>
  <c r="C21" i="8"/>
  <c r="E19" i="8"/>
  <c r="D19" i="8"/>
  <c r="C19" i="8"/>
  <c r="E18" i="8"/>
  <c r="D18" i="8"/>
  <c r="C18" i="8"/>
  <c r="E17" i="8"/>
  <c r="D17" i="8"/>
  <c r="C17" i="8"/>
  <c r="E15" i="8"/>
  <c r="D15" i="8"/>
  <c r="F15" i="8" s="1"/>
  <c r="C15" i="8"/>
  <c r="F113" i="6"/>
  <c r="E112" i="6"/>
  <c r="D112" i="6"/>
  <c r="F112" i="6" s="1"/>
  <c r="C112" i="6"/>
  <c r="E111" i="6"/>
  <c r="C111" i="6"/>
  <c r="F110" i="6"/>
  <c r="E109" i="6"/>
  <c r="F109" i="6" s="1"/>
  <c r="D109" i="6"/>
  <c r="C109" i="6"/>
  <c r="F108" i="6"/>
  <c r="F107" i="6"/>
  <c r="F106" i="6"/>
  <c r="F105" i="6"/>
  <c r="E104" i="6"/>
  <c r="D104" i="6"/>
  <c r="D100" i="6" s="1"/>
  <c r="C104" i="6"/>
  <c r="F103" i="6"/>
  <c r="F102" i="6"/>
  <c r="E101" i="6"/>
  <c r="D101" i="6"/>
  <c r="C101" i="6"/>
  <c r="C100" i="6"/>
  <c r="F98" i="6"/>
  <c r="E97" i="6"/>
  <c r="D97" i="6"/>
  <c r="C97" i="6"/>
  <c r="F96" i="6"/>
  <c r="E95" i="6"/>
  <c r="D95" i="6"/>
  <c r="C95" i="6"/>
  <c r="F94" i="6"/>
  <c r="F93" i="6"/>
  <c r="E92" i="6"/>
  <c r="D92" i="6"/>
  <c r="C92" i="6"/>
  <c r="F91" i="6"/>
  <c r="E90" i="6"/>
  <c r="D90" i="6"/>
  <c r="F90" i="6" s="1"/>
  <c r="C90" i="6"/>
  <c r="F88" i="6"/>
  <c r="F87" i="6"/>
  <c r="F86" i="6"/>
  <c r="F85" i="6"/>
  <c r="F84" i="6"/>
  <c r="E83" i="6"/>
  <c r="F83" i="6" s="1"/>
  <c r="D83" i="6"/>
  <c r="C83" i="6"/>
  <c r="C82" i="6" s="1"/>
  <c r="D82" i="6"/>
  <c r="F81" i="6"/>
  <c r="F80" i="6"/>
  <c r="E79" i="6"/>
  <c r="E78" i="6" s="1"/>
  <c r="D79" i="6"/>
  <c r="C79" i="6"/>
  <c r="D78" i="6"/>
  <c r="F77" i="6"/>
  <c r="F76" i="6"/>
  <c r="F75" i="6"/>
  <c r="F74" i="6"/>
  <c r="F73" i="6"/>
  <c r="F72" i="6"/>
  <c r="F71" i="6"/>
  <c r="E70" i="6"/>
  <c r="D70" i="6"/>
  <c r="C70" i="6"/>
  <c r="C30" i="6" s="1"/>
  <c r="F69" i="6"/>
  <c r="F68" i="6"/>
  <c r="E67" i="6"/>
  <c r="D67" i="6"/>
  <c r="F67" i="6" s="1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F53" i="6" s="1"/>
  <c r="C53" i="6"/>
  <c r="F52" i="6"/>
  <c r="F51" i="6"/>
  <c r="F50" i="6"/>
  <c r="F49" i="6"/>
  <c r="E48" i="6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F31" i="6" s="1"/>
  <c r="C31" i="6"/>
  <c r="F29" i="6"/>
  <c r="E28" i="6"/>
  <c r="F28" i="6" s="1"/>
  <c r="D28" i="6"/>
  <c r="C28" i="6"/>
  <c r="F27" i="6"/>
  <c r="F26" i="6"/>
  <c r="E26" i="6"/>
  <c r="D26" i="6"/>
  <c r="C26" i="6"/>
  <c r="F25" i="6"/>
  <c r="F24" i="6"/>
  <c r="F23" i="6"/>
  <c r="E22" i="6"/>
  <c r="D22" i="6"/>
  <c r="C22" i="6"/>
  <c r="F21" i="6"/>
  <c r="E20" i="6"/>
  <c r="D20" i="6"/>
  <c r="C20" i="6"/>
  <c r="F20" i="6" s="1"/>
  <c r="F19" i="6"/>
  <c r="F18" i="6"/>
  <c r="F17" i="6"/>
  <c r="E16" i="6"/>
  <c r="D16" i="6"/>
  <c r="C16" i="6"/>
  <c r="F15" i="6"/>
  <c r="E14" i="6"/>
  <c r="D14" i="6"/>
  <c r="C14" i="6"/>
  <c r="C13" i="6" s="1"/>
  <c r="F113" i="10"/>
  <c r="E112" i="10"/>
  <c r="D112" i="10"/>
  <c r="D111" i="10" s="1"/>
  <c r="C112" i="10"/>
  <c r="F112" i="10" s="1"/>
  <c r="E111" i="10"/>
  <c r="F110" i="10"/>
  <c r="E109" i="10"/>
  <c r="F109" i="10" s="1"/>
  <c r="D109" i="10"/>
  <c r="C109" i="10"/>
  <c r="F108" i="10"/>
  <c r="F107" i="10"/>
  <c r="F106" i="10"/>
  <c r="F105" i="10"/>
  <c r="E104" i="10"/>
  <c r="D104" i="10"/>
  <c r="C104" i="10"/>
  <c r="F103" i="10"/>
  <c r="F102" i="10"/>
  <c r="E101" i="10"/>
  <c r="D101" i="10"/>
  <c r="D100" i="10" s="1"/>
  <c r="C101" i="10"/>
  <c r="F98" i="10"/>
  <c r="E97" i="10"/>
  <c r="D97" i="10"/>
  <c r="C97" i="10"/>
  <c r="F96" i="10"/>
  <c r="E95" i="10"/>
  <c r="F95" i="10" s="1"/>
  <c r="D95" i="10"/>
  <c r="C95" i="10"/>
  <c r="F94" i="10"/>
  <c r="F93" i="10"/>
  <c r="E92" i="10"/>
  <c r="D92" i="10"/>
  <c r="C92" i="10"/>
  <c r="F92" i="10" s="1"/>
  <c r="F91" i="10"/>
  <c r="E90" i="10"/>
  <c r="D90" i="10"/>
  <c r="D89" i="10" s="1"/>
  <c r="C90" i="10"/>
  <c r="F90" i="10" s="1"/>
  <c r="F88" i="10"/>
  <c r="F87" i="10"/>
  <c r="F86" i="10"/>
  <c r="F85" i="10"/>
  <c r="F84" i="10"/>
  <c r="E83" i="10"/>
  <c r="D83" i="10"/>
  <c r="D82" i="10" s="1"/>
  <c r="C83" i="10"/>
  <c r="E82" i="10"/>
  <c r="C82" i="10"/>
  <c r="F81" i="10"/>
  <c r="F80" i="10"/>
  <c r="E79" i="10"/>
  <c r="D79" i="10"/>
  <c r="D78" i="10" s="1"/>
  <c r="C79" i="10"/>
  <c r="E78" i="10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3" i="10" s="1"/>
  <c r="F52" i="10"/>
  <c r="F51" i="10"/>
  <c r="F50" i="10"/>
  <c r="F49" i="10"/>
  <c r="E48" i="10"/>
  <c r="D48" i="10"/>
  <c r="C48" i="10"/>
  <c r="F48" i="10" s="1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D30" i="10" s="1"/>
  <c r="C31" i="10"/>
  <c r="E30" i="10"/>
  <c r="F29" i="10"/>
  <c r="E28" i="10"/>
  <c r="D28" i="10"/>
  <c r="C28" i="10"/>
  <c r="F27" i="10"/>
  <c r="E26" i="10"/>
  <c r="D26" i="10"/>
  <c r="C26" i="10"/>
  <c r="F26" i="10" s="1"/>
  <c r="F25" i="10"/>
  <c r="F24" i="10"/>
  <c r="F23" i="10"/>
  <c r="E22" i="10"/>
  <c r="D22" i="10"/>
  <c r="C22" i="10"/>
  <c r="F21" i="10"/>
  <c r="E20" i="10"/>
  <c r="D20" i="10"/>
  <c r="C20" i="10"/>
  <c r="F20" i="10" s="1"/>
  <c r="F19" i="10"/>
  <c r="F18" i="10"/>
  <c r="F17" i="10"/>
  <c r="E16" i="10"/>
  <c r="D16" i="10"/>
  <c r="C16" i="10"/>
  <c r="F15" i="10"/>
  <c r="E14" i="10"/>
  <c r="D14" i="10"/>
  <c r="C14" i="10"/>
  <c r="D13" i="10"/>
  <c r="F113" i="9"/>
  <c r="E112" i="9"/>
  <c r="D112" i="9"/>
  <c r="C112" i="9"/>
  <c r="F112" i="9" s="1"/>
  <c r="E111" i="9"/>
  <c r="D111" i="9"/>
  <c r="F110" i="9"/>
  <c r="E109" i="9"/>
  <c r="D109" i="9"/>
  <c r="C109" i="9"/>
  <c r="F108" i="9"/>
  <c r="F107" i="9"/>
  <c r="F106" i="9"/>
  <c r="F105" i="9"/>
  <c r="E104" i="9"/>
  <c r="E100" i="9" s="1"/>
  <c r="E99" i="9" s="1"/>
  <c r="D104" i="9"/>
  <c r="C104" i="9"/>
  <c r="F103" i="9"/>
  <c r="F102" i="9"/>
  <c r="E101" i="9"/>
  <c r="D101" i="9"/>
  <c r="C101" i="9"/>
  <c r="C100" i="9" s="1"/>
  <c r="D100" i="9"/>
  <c r="F98" i="9"/>
  <c r="E97" i="9"/>
  <c r="D97" i="9"/>
  <c r="F97" i="9" s="1"/>
  <c r="C97" i="9"/>
  <c r="F96" i="9"/>
  <c r="E95" i="9"/>
  <c r="D95" i="9"/>
  <c r="C95" i="9"/>
  <c r="F94" i="9"/>
  <c r="F93" i="9"/>
  <c r="E92" i="9"/>
  <c r="D92" i="9"/>
  <c r="C92" i="9"/>
  <c r="F91" i="9"/>
  <c r="E90" i="9"/>
  <c r="D90" i="9"/>
  <c r="F90" i="9" s="1"/>
  <c r="C90" i="9"/>
  <c r="F88" i="9"/>
  <c r="F87" i="9"/>
  <c r="F86" i="9"/>
  <c r="F85" i="9"/>
  <c r="F84" i="9"/>
  <c r="E83" i="9"/>
  <c r="D83" i="9"/>
  <c r="C83" i="9"/>
  <c r="F83" i="9" s="1"/>
  <c r="E82" i="9"/>
  <c r="D82" i="9"/>
  <c r="F81" i="9"/>
  <c r="F80" i="9"/>
  <c r="E79" i="9"/>
  <c r="D79" i="9"/>
  <c r="C79" i="9"/>
  <c r="F79" i="9" s="1"/>
  <c r="E78" i="9"/>
  <c r="D78" i="9"/>
  <c r="F77" i="9"/>
  <c r="F76" i="9"/>
  <c r="F75" i="9"/>
  <c r="F74" i="9"/>
  <c r="F73" i="9"/>
  <c r="F72" i="9"/>
  <c r="F71" i="9"/>
  <c r="E70" i="9"/>
  <c r="D70" i="9"/>
  <c r="C70" i="9"/>
  <c r="F70" i="9" s="1"/>
  <c r="F69" i="9"/>
  <c r="F68" i="9"/>
  <c r="E67" i="9"/>
  <c r="E30" i="9" s="1"/>
  <c r="D67" i="9"/>
  <c r="C67" i="9"/>
  <c r="F66" i="9"/>
  <c r="F65" i="9"/>
  <c r="F64" i="9"/>
  <c r="F63" i="9"/>
  <c r="E62" i="9"/>
  <c r="D62" i="9"/>
  <c r="F62" i="9" s="1"/>
  <c r="C62" i="9"/>
  <c r="F61" i="9"/>
  <c r="F60" i="9"/>
  <c r="F59" i="9"/>
  <c r="F58" i="9"/>
  <c r="F57" i="9"/>
  <c r="F56" i="9"/>
  <c r="F55" i="9"/>
  <c r="F54" i="9"/>
  <c r="E53" i="9"/>
  <c r="D53" i="9"/>
  <c r="F53" i="9" s="1"/>
  <c r="C53" i="9"/>
  <c r="F52" i="9"/>
  <c r="F51" i="9"/>
  <c r="F50" i="9"/>
  <c r="F49" i="9"/>
  <c r="E48" i="9"/>
  <c r="D48" i="9"/>
  <c r="C48" i="9"/>
  <c r="C30" i="9" s="1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F31" i="9" s="1"/>
  <c r="C31" i="9"/>
  <c r="F29" i="9"/>
  <c r="E28" i="9"/>
  <c r="D28" i="9"/>
  <c r="C28" i="9"/>
  <c r="F27" i="9"/>
  <c r="E26" i="9"/>
  <c r="D26" i="9"/>
  <c r="C26" i="9"/>
  <c r="F26" i="9" s="1"/>
  <c r="F25" i="9"/>
  <c r="F24" i="9"/>
  <c r="F23" i="9"/>
  <c r="E22" i="9"/>
  <c r="D22" i="9"/>
  <c r="C22" i="9"/>
  <c r="F22" i="9" s="1"/>
  <c r="F21" i="9"/>
  <c r="E20" i="9"/>
  <c r="D20" i="9"/>
  <c r="F20" i="9" s="1"/>
  <c r="C20" i="9"/>
  <c r="F19" i="9"/>
  <c r="F18" i="9"/>
  <c r="F17" i="9"/>
  <c r="E16" i="9"/>
  <c r="D16" i="9"/>
  <c r="C16" i="9"/>
  <c r="F15" i="9"/>
  <c r="E14" i="9"/>
  <c r="D14" i="9"/>
  <c r="C14" i="9"/>
  <c r="F113" i="3"/>
  <c r="E112" i="3"/>
  <c r="D112" i="3"/>
  <c r="D111" i="3" s="1"/>
  <c r="D99" i="3" s="1"/>
  <c r="C112" i="3"/>
  <c r="C111" i="3" s="1"/>
  <c r="F111" i="3" s="1"/>
  <c r="E111" i="3"/>
  <c r="F110" i="3"/>
  <c r="E109" i="3"/>
  <c r="D109" i="3"/>
  <c r="C109" i="3"/>
  <c r="F108" i="3"/>
  <c r="F107" i="3"/>
  <c r="F106" i="3"/>
  <c r="F105" i="3"/>
  <c r="E104" i="3"/>
  <c r="D104" i="3"/>
  <c r="D100" i="3" s="1"/>
  <c r="C104" i="3"/>
  <c r="C100" i="3" s="1"/>
  <c r="F103" i="3"/>
  <c r="F102" i="3"/>
  <c r="E101" i="3"/>
  <c r="D101" i="3"/>
  <c r="C101" i="3"/>
  <c r="F98" i="3"/>
  <c r="E97" i="3"/>
  <c r="D97" i="3"/>
  <c r="C97" i="3"/>
  <c r="F97" i="3" s="1"/>
  <c r="F96" i="3"/>
  <c r="E95" i="3"/>
  <c r="D95" i="3"/>
  <c r="C95" i="3"/>
  <c r="F94" i="3"/>
  <c r="F93" i="3"/>
  <c r="E92" i="3"/>
  <c r="D92" i="3"/>
  <c r="C92" i="3"/>
  <c r="F91" i="3"/>
  <c r="E90" i="3"/>
  <c r="D90" i="3"/>
  <c r="D89" i="3" s="1"/>
  <c r="C90" i="3"/>
  <c r="F90" i="3" s="1"/>
  <c r="F88" i="3"/>
  <c r="F87" i="3"/>
  <c r="F86" i="3"/>
  <c r="F85" i="3"/>
  <c r="F84" i="3"/>
  <c r="E83" i="3"/>
  <c r="E82" i="3" s="1"/>
  <c r="D83" i="3"/>
  <c r="C83" i="3"/>
  <c r="C82" i="3" s="1"/>
  <c r="D82" i="3"/>
  <c r="F81" i="3"/>
  <c r="F80" i="3"/>
  <c r="E79" i="3"/>
  <c r="E78" i="3" s="1"/>
  <c r="D79" i="3"/>
  <c r="C79" i="3"/>
  <c r="D78" i="3"/>
  <c r="F77" i="3"/>
  <c r="F76" i="3"/>
  <c r="F75" i="3"/>
  <c r="F74" i="3"/>
  <c r="F73" i="3"/>
  <c r="F72" i="3"/>
  <c r="F71" i="3"/>
  <c r="F70" i="3"/>
  <c r="E70" i="3"/>
  <c r="D70" i="3"/>
  <c r="C70" i="3"/>
  <c r="F69" i="3"/>
  <c r="F68" i="3"/>
  <c r="E67" i="3"/>
  <c r="D67" i="3"/>
  <c r="C67" i="3"/>
  <c r="F67" i="3" s="1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E30" i="3" s="1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31" i="3" s="1"/>
  <c r="F29" i="3"/>
  <c r="E28" i="3"/>
  <c r="D28" i="3"/>
  <c r="C28" i="3"/>
  <c r="F27" i="3"/>
  <c r="E26" i="3"/>
  <c r="D26" i="3"/>
  <c r="C26" i="3"/>
  <c r="F26" i="3" s="1"/>
  <c r="F25" i="3"/>
  <c r="F24" i="3"/>
  <c r="F23" i="3"/>
  <c r="E22" i="3"/>
  <c r="D22" i="3"/>
  <c r="C22" i="3"/>
  <c r="F21" i="3"/>
  <c r="E20" i="3"/>
  <c r="D20" i="3"/>
  <c r="F20" i="3" s="1"/>
  <c r="C20" i="3"/>
  <c r="F19" i="3"/>
  <c r="F18" i="3"/>
  <c r="F17" i="3"/>
  <c r="E16" i="3"/>
  <c r="D16" i="3"/>
  <c r="C16" i="3"/>
  <c r="F15" i="3"/>
  <c r="E14" i="3"/>
  <c r="D14" i="3"/>
  <c r="C14" i="3"/>
  <c r="F113" i="2"/>
  <c r="E112" i="2"/>
  <c r="D112" i="2"/>
  <c r="D111" i="2" s="1"/>
  <c r="C112" i="2"/>
  <c r="C111" i="2" s="1"/>
  <c r="F111" i="2" s="1"/>
  <c r="E111" i="2"/>
  <c r="F110" i="2"/>
  <c r="E109" i="2"/>
  <c r="D109" i="2"/>
  <c r="C109" i="2"/>
  <c r="F108" i="2"/>
  <c r="F107" i="2"/>
  <c r="F106" i="2"/>
  <c r="F105" i="2"/>
  <c r="E104" i="2"/>
  <c r="D104" i="2"/>
  <c r="D100" i="2" s="1"/>
  <c r="C104" i="2"/>
  <c r="C100" i="2" s="1"/>
  <c r="F103" i="2"/>
  <c r="F102" i="2"/>
  <c r="E101" i="2"/>
  <c r="D101" i="2"/>
  <c r="C101" i="2"/>
  <c r="F98" i="2"/>
  <c r="E97" i="2"/>
  <c r="D97" i="2"/>
  <c r="C97" i="2"/>
  <c r="F96" i="2"/>
  <c r="E95" i="2"/>
  <c r="D95" i="2"/>
  <c r="C95" i="2"/>
  <c r="F94" i="2"/>
  <c r="F93" i="2"/>
  <c r="E92" i="2"/>
  <c r="D92" i="2"/>
  <c r="C92" i="2"/>
  <c r="F92" i="2" s="1"/>
  <c r="F91" i="2"/>
  <c r="E90" i="2"/>
  <c r="D90" i="2"/>
  <c r="C90" i="2"/>
  <c r="F90" i="2" s="1"/>
  <c r="D89" i="2"/>
  <c r="F88" i="2"/>
  <c r="F87" i="2"/>
  <c r="F86" i="2"/>
  <c r="F85" i="2"/>
  <c r="F84" i="2"/>
  <c r="E83" i="2"/>
  <c r="D83" i="2"/>
  <c r="D82" i="2" s="1"/>
  <c r="C83" i="2"/>
  <c r="E82" i="2"/>
  <c r="C82" i="2"/>
  <c r="F81" i="2"/>
  <c r="F80" i="2"/>
  <c r="E79" i="2"/>
  <c r="D79" i="2"/>
  <c r="D78" i="2" s="1"/>
  <c r="C79" i="2"/>
  <c r="F79" i="2" s="1"/>
  <c r="E78" i="2"/>
  <c r="F77" i="2"/>
  <c r="F76" i="2"/>
  <c r="F75" i="2"/>
  <c r="F74" i="2"/>
  <c r="F73" i="2"/>
  <c r="F72" i="2"/>
  <c r="F71" i="2"/>
  <c r="E70" i="2"/>
  <c r="F70" i="2" s="1"/>
  <c r="D70" i="2"/>
  <c r="C70" i="2"/>
  <c r="F69" i="2"/>
  <c r="F68" i="2"/>
  <c r="E67" i="2"/>
  <c r="E30" i="2" s="1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8" i="2" s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31" i="2" s="1"/>
  <c r="F29" i="2"/>
  <c r="E28" i="2"/>
  <c r="D28" i="2"/>
  <c r="C28" i="2"/>
  <c r="F27" i="2"/>
  <c r="E26" i="2"/>
  <c r="D26" i="2"/>
  <c r="C26" i="2"/>
  <c r="F26" i="2" s="1"/>
  <c r="F25" i="2"/>
  <c r="F24" i="2"/>
  <c r="F23" i="2"/>
  <c r="E22" i="2"/>
  <c r="D22" i="2"/>
  <c r="C22" i="2"/>
  <c r="F21" i="2"/>
  <c r="E20" i="2"/>
  <c r="D20" i="2"/>
  <c r="C20" i="2"/>
  <c r="F19" i="2"/>
  <c r="F18" i="2"/>
  <c r="F17" i="2"/>
  <c r="E16" i="2"/>
  <c r="D16" i="2"/>
  <c r="C16" i="2"/>
  <c r="F15" i="2"/>
  <c r="E14" i="2"/>
  <c r="D14" i="2"/>
  <c r="D13" i="2" s="1"/>
  <c r="C14" i="2"/>
  <c r="F113" i="1"/>
  <c r="F110" i="1"/>
  <c r="F108" i="1"/>
  <c r="F107" i="1"/>
  <c r="F106" i="1"/>
  <c r="F105" i="1"/>
  <c r="E16" i="1"/>
  <c r="E16" i="8" s="1"/>
  <c r="F103" i="1"/>
  <c r="F102" i="1"/>
  <c r="F98" i="1"/>
  <c r="F96" i="1"/>
  <c r="F21" i="1"/>
  <c r="F23" i="1"/>
  <c r="F24" i="1"/>
  <c r="F25" i="1"/>
  <c r="F19" i="1"/>
  <c r="F18" i="1"/>
  <c r="F17" i="1"/>
  <c r="F94" i="1"/>
  <c r="F93" i="1"/>
  <c r="F91" i="1"/>
  <c r="F88" i="1"/>
  <c r="F87" i="1"/>
  <c r="F86" i="1"/>
  <c r="F85" i="1"/>
  <c r="F84" i="1"/>
  <c r="F81" i="1"/>
  <c r="F80" i="1"/>
  <c r="F77" i="1"/>
  <c r="F76" i="1"/>
  <c r="F75" i="1"/>
  <c r="F74" i="1"/>
  <c r="F73" i="1"/>
  <c r="F72" i="1"/>
  <c r="F71" i="1"/>
  <c r="F69" i="1"/>
  <c r="F68" i="1"/>
  <c r="F66" i="1"/>
  <c r="F65" i="1"/>
  <c r="F64" i="1"/>
  <c r="F63" i="1"/>
  <c r="F61" i="1"/>
  <c r="F60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7" i="1"/>
  <c r="F15" i="1"/>
  <c r="C83" i="1"/>
  <c r="C82" i="1" s="1"/>
  <c r="D83" i="1"/>
  <c r="D82" i="1" s="1"/>
  <c r="E83" i="1"/>
  <c r="E82" i="1" s="1"/>
  <c r="E53" i="1"/>
  <c r="D53" i="1"/>
  <c r="C53" i="1"/>
  <c r="C26" i="1"/>
  <c r="C26" i="8" s="1"/>
  <c r="F82" i="3" l="1"/>
  <c r="D99" i="2"/>
  <c r="E89" i="9"/>
  <c r="D82" i="8"/>
  <c r="C82" i="8"/>
  <c r="D30" i="2"/>
  <c r="F101" i="2"/>
  <c r="D13" i="3"/>
  <c r="F22" i="3"/>
  <c r="F53" i="3"/>
  <c r="F95" i="3"/>
  <c r="F101" i="3"/>
  <c r="F95" i="9"/>
  <c r="F104" i="9"/>
  <c r="F62" i="10"/>
  <c r="F82" i="10"/>
  <c r="D30" i="6"/>
  <c r="F79" i="6"/>
  <c r="D89" i="6"/>
  <c r="F25" i="8"/>
  <c r="F29" i="8"/>
  <c r="F39" i="8"/>
  <c r="F47" i="8"/>
  <c r="F55" i="8"/>
  <c r="F57" i="8"/>
  <c r="F64" i="8"/>
  <c r="F66" i="8"/>
  <c r="F74" i="8"/>
  <c r="F76" i="8"/>
  <c r="E53" i="8"/>
  <c r="F22" i="2"/>
  <c r="F53" i="2"/>
  <c r="F95" i="2"/>
  <c r="F48" i="3"/>
  <c r="F92" i="3"/>
  <c r="F28" i="9"/>
  <c r="F79" i="10"/>
  <c r="C53" i="8"/>
  <c r="F53" i="8" s="1"/>
  <c r="F20" i="2"/>
  <c r="F67" i="2"/>
  <c r="F97" i="2"/>
  <c r="F112" i="2"/>
  <c r="F28" i="3"/>
  <c r="F62" i="3"/>
  <c r="F112" i="3"/>
  <c r="F16" i="9"/>
  <c r="F48" i="9"/>
  <c r="C78" i="9"/>
  <c r="F78" i="9" s="1"/>
  <c r="C82" i="9"/>
  <c r="F82" i="9" s="1"/>
  <c r="F92" i="9"/>
  <c r="F101" i="9"/>
  <c r="C111" i="9"/>
  <c r="F111" i="9" s="1"/>
  <c r="C13" i="10"/>
  <c r="F31" i="10"/>
  <c r="F83" i="10"/>
  <c r="E100" i="10"/>
  <c r="E99" i="10" s="1"/>
  <c r="F22" i="6"/>
  <c r="E30" i="6"/>
  <c r="E100" i="6"/>
  <c r="E99" i="6" s="1"/>
  <c r="D53" i="8"/>
  <c r="F28" i="2"/>
  <c r="F62" i="2"/>
  <c r="F82" i="2"/>
  <c r="F79" i="3"/>
  <c r="F67" i="9"/>
  <c r="D99" i="9"/>
  <c r="F22" i="10"/>
  <c r="C30" i="10"/>
  <c r="F30" i="10" s="1"/>
  <c r="F101" i="10"/>
  <c r="C111" i="10"/>
  <c r="F111" i="10" s="1"/>
  <c r="F95" i="6"/>
  <c r="F101" i="6"/>
  <c r="F59" i="8"/>
  <c r="F69" i="8"/>
  <c r="F80" i="8"/>
  <c r="F84" i="8"/>
  <c r="F48" i="6"/>
  <c r="F70" i="6"/>
  <c r="C78" i="6"/>
  <c r="F78" i="6" s="1"/>
  <c r="F92" i="6"/>
  <c r="D111" i="6"/>
  <c r="F111" i="6" s="1"/>
  <c r="F109" i="2"/>
  <c r="F83" i="3"/>
  <c r="F109" i="3"/>
  <c r="D89" i="9"/>
  <c r="E82" i="8"/>
  <c r="F83" i="2"/>
  <c r="E100" i="2"/>
  <c r="E99" i="2" s="1"/>
  <c r="C13" i="3"/>
  <c r="D30" i="3"/>
  <c r="C30" i="3"/>
  <c r="F30" i="3" s="1"/>
  <c r="E100" i="3"/>
  <c r="E99" i="3" s="1"/>
  <c r="F109" i="9"/>
  <c r="F28" i="10"/>
  <c r="F67" i="10"/>
  <c r="F70" i="10"/>
  <c r="F97" i="10"/>
  <c r="D99" i="10"/>
  <c r="F62" i="6"/>
  <c r="E82" i="6"/>
  <c r="F82" i="6" s="1"/>
  <c r="F97" i="6"/>
  <c r="F88" i="8"/>
  <c r="F96" i="8"/>
  <c r="F102" i="8"/>
  <c r="F107" i="8"/>
  <c r="F110" i="8"/>
  <c r="F18" i="8"/>
  <c r="F73" i="8"/>
  <c r="F77" i="8"/>
  <c r="F98" i="8"/>
  <c r="F81" i="8"/>
  <c r="C30" i="2"/>
  <c r="F21" i="8"/>
  <c r="F108" i="8"/>
  <c r="F94" i="8"/>
  <c r="F71" i="8"/>
  <c r="F75" i="8"/>
  <c r="F51" i="8"/>
  <c r="F113" i="8"/>
  <c r="F106" i="8"/>
  <c r="F68" i="8"/>
  <c r="F52" i="8"/>
  <c r="F27" i="8"/>
  <c r="F63" i="8"/>
  <c r="C83" i="8"/>
  <c r="F103" i="8"/>
  <c r="E13" i="3"/>
  <c r="F13" i="3" s="1"/>
  <c r="F14" i="3"/>
  <c r="F14" i="10"/>
  <c r="E13" i="10"/>
  <c r="F105" i="8"/>
  <c r="F93" i="8"/>
  <c r="F91" i="8"/>
  <c r="F82" i="8"/>
  <c r="D83" i="8"/>
  <c r="F85" i="8"/>
  <c r="F86" i="8"/>
  <c r="F87" i="8"/>
  <c r="E83" i="8"/>
  <c r="F65" i="8"/>
  <c r="F54" i="8"/>
  <c r="F58" i="8"/>
  <c r="F56" i="8"/>
  <c r="F60" i="8"/>
  <c r="F49" i="8"/>
  <c r="F50" i="8"/>
  <c r="F32" i="8"/>
  <c r="F33" i="8"/>
  <c r="F34" i="8"/>
  <c r="F36" i="8"/>
  <c r="F37" i="8"/>
  <c r="F38" i="8"/>
  <c r="F40" i="8"/>
  <c r="F41" i="8"/>
  <c r="F42" i="8"/>
  <c r="F44" i="8"/>
  <c r="F45" i="8"/>
  <c r="F46" i="8"/>
  <c r="F24" i="8"/>
  <c r="F23" i="8"/>
  <c r="F19" i="8"/>
  <c r="F17" i="8"/>
  <c r="F14" i="6"/>
  <c r="E13" i="6"/>
  <c r="D13" i="6"/>
  <c r="D12" i="6"/>
  <c r="D114" i="6" s="1"/>
  <c r="D12" i="10"/>
  <c r="F14" i="9"/>
  <c r="E13" i="9"/>
  <c r="D13" i="9"/>
  <c r="D12" i="3"/>
  <c r="D114" i="3" s="1"/>
  <c r="E13" i="2"/>
  <c r="F14" i="2"/>
  <c r="D12" i="2"/>
  <c r="D114" i="2" s="1"/>
  <c r="C13" i="2"/>
  <c r="F30" i="6"/>
  <c r="C99" i="6"/>
  <c r="E89" i="6"/>
  <c r="D99" i="6"/>
  <c r="F104" i="6"/>
  <c r="F16" i="6"/>
  <c r="C89" i="6"/>
  <c r="F13" i="10"/>
  <c r="D114" i="10"/>
  <c r="C78" i="10"/>
  <c r="F78" i="10" s="1"/>
  <c r="C100" i="10"/>
  <c r="F16" i="10"/>
  <c r="E89" i="10"/>
  <c r="E12" i="10" s="1"/>
  <c r="E114" i="10" s="1"/>
  <c r="F104" i="10"/>
  <c r="C89" i="10"/>
  <c r="F100" i="9"/>
  <c r="D30" i="9"/>
  <c r="C13" i="9"/>
  <c r="C89" i="9"/>
  <c r="F89" i="9" s="1"/>
  <c r="F16" i="3"/>
  <c r="E89" i="3"/>
  <c r="F104" i="3"/>
  <c r="C99" i="3"/>
  <c r="F99" i="3" s="1"/>
  <c r="C78" i="3"/>
  <c r="F78" i="3" s="1"/>
  <c r="C89" i="3"/>
  <c r="F100" i="2"/>
  <c r="F16" i="2"/>
  <c r="E89" i="2"/>
  <c r="F104" i="2"/>
  <c r="C78" i="2"/>
  <c r="F78" i="2" s="1"/>
  <c r="C99" i="2"/>
  <c r="F99" i="2" s="1"/>
  <c r="C89" i="2"/>
  <c r="F82" i="1"/>
  <c r="F83" i="1"/>
  <c r="F53" i="1"/>
  <c r="F100" i="3" l="1"/>
  <c r="F100" i="6"/>
  <c r="E12" i="9"/>
  <c r="E114" i="9" s="1"/>
  <c r="C99" i="9"/>
  <c r="F99" i="9" s="1"/>
  <c r="F13" i="6"/>
  <c r="F99" i="6"/>
  <c r="E12" i="3"/>
  <c r="E114" i="3" s="1"/>
  <c r="F89" i="3"/>
  <c r="F89" i="6"/>
  <c r="F30" i="2"/>
  <c r="C12" i="2"/>
  <c r="C114" i="2" s="1"/>
  <c r="F83" i="8"/>
  <c r="E12" i="6"/>
  <c r="E114" i="6" s="1"/>
  <c r="E12" i="2"/>
  <c r="E114" i="2" s="1"/>
  <c r="F13" i="2"/>
  <c r="C12" i="6"/>
  <c r="C12" i="10"/>
  <c r="F89" i="10"/>
  <c r="F100" i="10"/>
  <c r="C99" i="10"/>
  <c r="F99" i="10" s="1"/>
  <c r="F30" i="9"/>
  <c r="D12" i="9"/>
  <c r="D114" i="9" s="1"/>
  <c r="F13" i="9"/>
  <c r="C12" i="9"/>
  <c r="C12" i="3"/>
  <c r="F89" i="2"/>
  <c r="F12" i="2" l="1"/>
  <c r="F114" i="2"/>
  <c r="F3" i="8" s="1"/>
  <c r="C114" i="6"/>
  <c r="F114" i="6" s="1"/>
  <c r="F12" i="6"/>
  <c r="C114" i="10"/>
  <c r="F114" i="10" s="1"/>
  <c r="F6" i="8" s="1"/>
  <c r="F12" i="10"/>
  <c r="F12" i="9"/>
  <c r="C114" i="9"/>
  <c r="F114" i="9" s="1"/>
  <c r="F5" i="8" s="1"/>
  <c r="C114" i="3"/>
  <c r="F114" i="3" s="1"/>
  <c r="F4" i="8" s="1"/>
  <c r="F12" i="3"/>
  <c r="D101" i="1"/>
  <c r="D101" i="8" s="1"/>
  <c r="E101" i="1"/>
  <c r="E101" i="8" s="1"/>
  <c r="D14" i="1"/>
  <c r="D14" i="8" s="1"/>
  <c r="E14" i="1"/>
  <c r="E14" i="8" s="1"/>
  <c r="D16" i="1"/>
  <c r="D16" i="8" s="1"/>
  <c r="D20" i="1"/>
  <c r="D20" i="8" s="1"/>
  <c r="E20" i="1"/>
  <c r="E20" i="8" s="1"/>
  <c r="D22" i="1"/>
  <c r="D22" i="8" s="1"/>
  <c r="E22" i="1"/>
  <c r="E22" i="8" s="1"/>
  <c r="D26" i="1"/>
  <c r="D26" i="8" s="1"/>
  <c r="E26" i="1"/>
  <c r="E26" i="8" s="1"/>
  <c r="D28" i="1"/>
  <c r="D28" i="8" s="1"/>
  <c r="E28" i="1"/>
  <c r="E28" i="8" s="1"/>
  <c r="D31" i="1"/>
  <c r="D31" i="8" s="1"/>
  <c r="E31" i="1"/>
  <c r="E31" i="8" s="1"/>
  <c r="D48" i="1"/>
  <c r="D48" i="8" s="1"/>
  <c r="E48" i="1"/>
  <c r="E48" i="8" s="1"/>
  <c r="D67" i="1"/>
  <c r="D67" i="8" s="1"/>
  <c r="E67" i="1"/>
  <c r="E67" i="8" s="1"/>
  <c r="D70" i="1"/>
  <c r="D70" i="8" s="1"/>
  <c r="E70" i="1"/>
  <c r="E70" i="8" s="1"/>
  <c r="C70" i="1"/>
  <c r="C70" i="8" s="1"/>
  <c r="D79" i="1"/>
  <c r="D79" i="8" s="1"/>
  <c r="E79" i="1"/>
  <c r="E79" i="8" s="1"/>
  <c r="D90" i="1"/>
  <c r="D90" i="8" s="1"/>
  <c r="E90" i="1"/>
  <c r="E90" i="8" s="1"/>
  <c r="D92" i="1"/>
  <c r="D92" i="8" s="1"/>
  <c r="E92" i="1"/>
  <c r="E92" i="8" s="1"/>
  <c r="D95" i="1"/>
  <c r="D95" i="8" s="1"/>
  <c r="E95" i="1"/>
  <c r="E95" i="8" s="1"/>
  <c r="D97" i="1"/>
  <c r="D97" i="8" s="1"/>
  <c r="E97" i="1"/>
  <c r="E97" i="8" s="1"/>
  <c r="D104" i="1"/>
  <c r="D104" i="8" s="1"/>
  <c r="E104" i="1"/>
  <c r="E104" i="8" s="1"/>
  <c r="C104" i="1"/>
  <c r="C104" i="8" s="1"/>
  <c r="F70" i="8" l="1"/>
  <c r="F104" i="8"/>
  <c r="F26" i="8"/>
  <c r="F104" i="1"/>
  <c r="D78" i="1"/>
  <c r="D78" i="8" s="1"/>
  <c r="E78" i="1"/>
  <c r="E78" i="8" s="1"/>
  <c r="F70" i="1"/>
  <c r="F26" i="1"/>
  <c r="D89" i="1"/>
  <c r="D89" i="8" s="1"/>
  <c r="E13" i="1"/>
  <c r="E13" i="8" s="1"/>
  <c r="D13" i="1"/>
  <c r="D13" i="8" s="1"/>
  <c r="E89" i="1"/>
  <c r="E89" i="8" s="1"/>
  <c r="D109" i="1"/>
  <c r="D109" i="8" s="1"/>
  <c r="E109" i="1"/>
  <c r="E109" i="8" s="1"/>
  <c r="D112" i="1"/>
  <c r="D112" i="8" s="1"/>
  <c r="E112" i="1"/>
  <c r="E112" i="8" s="1"/>
  <c r="C112" i="1"/>
  <c r="C112" i="8" s="1"/>
  <c r="F112" i="8" l="1"/>
  <c r="E111" i="1"/>
  <c r="E111" i="8" s="1"/>
  <c r="D111" i="1"/>
  <c r="D111" i="8" s="1"/>
  <c r="F112" i="1"/>
  <c r="E100" i="1"/>
  <c r="E100" i="8" s="1"/>
  <c r="D100" i="1"/>
  <c r="D100" i="8" s="1"/>
  <c r="C111" i="1"/>
  <c r="C111" i="8" s="1"/>
  <c r="C31" i="1"/>
  <c r="C31" i="8" s="1"/>
  <c r="F31" i="8" s="1"/>
  <c r="F111" i="8" l="1"/>
  <c r="D99" i="1"/>
  <c r="D99" i="8" s="1"/>
  <c r="E99" i="1"/>
  <c r="E99" i="8" s="1"/>
  <c r="F111" i="1"/>
  <c r="F31" i="1"/>
  <c r="E62" i="1"/>
  <c r="E62" i="8" s="1"/>
  <c r="D62" i="1"/>
  <c r="D62" i="8" s="1"/>
  <c r="C67" i="1"/>
  <c r="C67" i="8" s="1"/>
  <c r="F67" i="8" s="1"/>
  <c r="C109" i="1"/>
  <c r="C109" i="8" s="1"/>
  <c r="F109" i="8" s="1"/>
  <c r="C101" i="1"/>
  <c r="C101" i="8" s="1"/>
  <c r="F101" i="8" s="1"/>
  <c r="C97" i="1"/>
  <c r="C97" i="8" s="1"/>
  <c r="F97" i="8" s="1"/>
  <c r="C95" i="1"/>
  <c r="C95" i="8" s="1"/>
  <c r="F95" i="8" s="1"/>
  <c r="C92" i="1"/>
  <c r="C92" i="8" s="1"/>
  <c r="F92" i="8" s="1"/>
  <c r="C90" i="1"/>
  <c r="C90" i="8" s="1"/>
  <c r="F90" i="8" s="1"/>
  <c r="C79" i="1"/>
  <c r="C79" i="8" s="1"/>
  <c r="F79" i="8" s="1"/>
  <c r="C62" i="1"/>
  <c r="C62" i="8" s="1"/>
  <c r="C48" i="1"/>
  <c r="C48" i="8" s="1"/>
  <c r="F48" i="8" s="1"/>
  <c r="C28" i="1"/>
  <c r="C28" i="8" s="1"/>
  <c r="F28" i="8" s="1"/>
  <c r="C22" i="1"/>
  <c r="C22" i="8" s="1"/>
  <c r="F22" i="8" s="1"/>
  <c r="C20" i="1"/>
  <c r="C20" i="8" s="1"/>
  <c r="F20" i="8" s="1"/>
  <c r="C16" i="1"/>
  <c r="C16" i="8" s="1"/>
  <c r="F16" i="8" s="1"/>
  <c r="C14" i="1"/>
  <c r="C14" i="8" s="1"/>
  <c r="F14" i="8" s="1"/>
  <c r="F62" i="8" l="1"/>
  <c r="F109" i="1"/>
  <c r="F101" i="1"/>
  <c r="F97" i="1"/>
  <c r="F95" i="1"/>
  <c r="F92" i="1"/>
  <c r="F90" i="1"/>
  <c r="F79" i="1"/>
  <c r="F67" i="1"/>
  <c r="D30" i="1"/>
  <c r="E30" i="1"/>
  <c r="E30" i="8" s="1"/>
  <c r="F62" i="1"/>
  <c r="F48" i="1"/>
  <c r="F28" i="1"/>
  <c r="F22" i="1"/>
  <c r="F20" i="1"/>
  <c r="F14" i="1"/>
  <c r="F16" i="1"/>
  <c r="C13" i="1"/>
  <c r="C13" i="8" s="1"/>
  <c r="F13" i="8" s="1"/>
  <c r="C78" i="1"/>
  <c r="C78" i="8" s="1"/>
  <c r="F78" i="8" s="1"/>
  <c r="C30" i="1"/>
  <c r="C30" i="8" s="1"/>
  <c r="C89" i="1"/>
  <c r="C89" i="8" s="1"/>
  <c r="F89" i="8" s="1"/>
  <c r="C100" i="1"/>
  <c r="C100" i="8" s="1"/>
  <c r="F100" i="8" s="1"/>
  <c r="D12" i="1" l="1"/>
  <c r="D12" i="8" s="1"/>
  <c r="D114" i="8" s="1"/>
  <c r="D30" i="8"/>
  <c r="F30" i="8" s="1"/>
  <c r="E12" i="1"/>
  <c r="E12" i="8" s="1"/>
  <c r="E114" i="8" s="1"/>
  <c r="F100" i="1"/>
  <c r="F89" i="1"/>
  <c r="F78" i="1"/>
  <c r="F30" i="1"/>
  <c r="F13" i="1"/>
  <c r="C12" i="1"/>
  <c r="C12" i="8" s="1"/>
  <c r="C99" i="1"/>
  <c r="C99" i="8" s="1"/>
  <c r="F99" i="8" s="1"/>
  <c r="C114" i="8" l="1"/>
  <c r="F114" i="8" s="1"/>
  <c r="F12" i="8"/>
  <c r="E114" i="1"/>
  <c r="F99" i="1"/>
  <c r="F12" i="1"/>
  <c r="D114" i="1"/>
  <c r="C114" i="1"/>
  <c r="F114" i="1" l="1"/>
  <c r="F2" i="8" l="1"/>
  <c r="F7" i="8" s="1"/>
</calcChain>
</file>

<file path=xl/sharedStrings.xml><?xml version="1.0" encoding="utf-8"?>
<sst xmlns="http://schemas.openxmlformats.org/spreadsheetml/2006/main" count="807" uniqueCount="151">
  <si>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</si>
  <si>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</si>
  <si>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</si>
  <si>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</si>
  <si>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</si>
  <si>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</si>
  <si>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</si>
  <si>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</si>
  <si>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</si>
  <si>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</si>
  <si>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</si>
  <si>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</si>
  <si>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</si>
  <si>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</si>
  <si>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</si>
  <si>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</si>
  <si>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</si>
  <si>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</si>
  <si>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</si>
  <si>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</si>
  <si>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</si>
  <si>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</si>
  <si>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</si>
  <si>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</si>
  <si>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</si>
  <si>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</si>
  <si>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</si>
  <si>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</si>
  <si>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</si>
  <si>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</si>
  <si>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</si>
  <si>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</si>
  <si>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</si>
  <si>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</si>
  <si>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</si>
  <si>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</si>
  <si>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</si>
  <si>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</si>
  <si>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</si>
  <si>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</si>
  <si>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</si>
  <si>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</si>
  <si>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</si>
  <si>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</si>
  <si>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</si>
  <si>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</si>
  <si>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</si>
  <si>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</si>
  <si>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</si>
  <si>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</si>
  <si>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</si>
  <si>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</si>
  <si>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</si>
  <si>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</si>
  <si>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</si>
  <si>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</si>
  <si>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</si>
  <si>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</si>
  <si>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</si>
  <si>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</si>
  <si>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</si>
  <si>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</si>
  <si>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</si>
  <si>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</si>
  <si>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</si>
  <si>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</si>
  <si>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</si>
  <si>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</si>
  <si>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</si>
  <si>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</si>
  <si>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</si>
  <si>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</si>
  <si>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</si>
  <si>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</si>
  <si>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</si>
  <si>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</si>
  <si>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</si>
  <si>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</si>
  <si>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</si>
  <si>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</si>
  <si>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</si>
  <si>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</si>
  <si>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</si>
  <si>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</si>
  <si>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</si>
  <si>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</si>
  <si>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</si>
  <si>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</si>
  <si>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</si>
  <si>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</si>
  <si>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</si>
  <si>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</si>
  <si>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</si>
  <si>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</si>
  <si>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</si>
  <si>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</si>
  <si>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</si>
  <si>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</si>
  <si>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</si>
  <si>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</si>
  <si>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</si>
  <si>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</si>
  <si>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</si>
  <si>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</si>
  <si>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</si>
  <si>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</si>
  <si>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</si>
  <si>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</si>
  <si>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</si>
  <si>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</si>
  <si>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</si>
  <si>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</si>
  <si>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</si>
  <si>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</si>
  <si>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</si>
  <si>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</si>
  <si>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</si>
  <si>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</si>
  <si>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</si>
  <si>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</si>
  <si>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</si>
  <si>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</si>
  <si>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</si>
  <si>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</si>
  <si>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</si>
  <si>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</si>
  <si>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</si>
  <si>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</si>
  <si>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</si>
  <si>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</si>
  <si>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</si>
  <si>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</si>
  <si>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</si>
  <si>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</si>
  <si>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</si>
  <si>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</si>
  <si>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</si>
  <si>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</si>
  <si>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</si>
  <si>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</si>
  <si>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</si>
  <si>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</si>
  <si>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</si>
  <si>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</si>
  <si>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</si>
  <si>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</si>
  <si>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</si>
  <si>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</si>
  <si>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</si>
  <si>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ТЕАТАР ВУК</t>
  </si>
  <si>
    <t>ИЗМЕНА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</si>
</sst>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4" fontId="8" fillId="12" borderId="6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4" fontId="8" fillId="14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tabSelected="1" topLeftCell="A37" zoomScale="80" zoomScaleNormal="80" workbookViewId="0">
      <selection activeCell="E63" sqref="E63"/>
    </sheetView>
  </sheetViews>
  <sheetFormatPr defaultColWidth="6.28515625" defaultRowHeight="16.5" x14ac:dyDescent="0.3"/>
  <cols>
    <col min="1" max="1" width="7" style="24" customWidth="1"/>
    <col min="2" max="2" width="48.5703125" style="24" customWidth="1"/>
    <col min="3" max="5" width="14.7109375" style="24" customWidth="1"/>
    <col min="6" max="6" width="14.7109375" style="34" customWidth="1"/>
    <col min="7" max="16384" width="6.28515625" style="24"/>
  </cols>
  <sheetData>
    <row r="2" spans="1:61" x14ac:dyDescent="0.3">
      <c r="A2" s="40"/>
      <c r="B2" s="40" t="s">
        <v>94</v>
      </c>
      <c r="C2" s="40"/>
      <c r="D2" s="40" t="s">
        <v>77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2</v>
      </c>
      <c r="D10" s="116" t="s">
        <v>3</v>
      </c>
      <c r="E10" s="106" t="s">
        <v>75</v>
      </c>
      <c r="F10" s="108" t="s">
        <v>143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36260725</v>
      </c>
      <c r="D12" s="48">
        <f>SUM(D13+D30+D78+D89)</f>
        <v>7000000</v>
      </c>
      <c r="E12" s="48">
        <f>SUM(E13+E30+E78+E89)</f>
        <v>36000000</v>
      </c>
      <c r="F12" s="49">
        <f>SUM(C12+D12+E12)</f>
        <v>79260725</v>
      </c>
    </row>
    <row r="13" spans="1:61" x14ac:dyDescent="0.3">
      <c r="A13" s="50">
        <v>410000</v>
      </c>
      <c r="B13" s="51" t="s">
        <v>5</v>
      </c>
      <c r="C13" s="52">
        <f>SUM(C14+C16+C20+C22+C26+C28)</f>
        <v>8061279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8061279</v>
      </c>
    </row>
    <row r="14" spans="1:61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3">
      <c r="A15" s="60">
        <v>411100</v>
      </c>
      <c r="B15" s="61" t="s">
        <v>101</v>
      </c>
      <c r="C15" s="62">
        <v>6646330</v>
      </c>
      <c r="D15" s="63"/>
      <c r="E15" s="63"/>
      <c r="F15" s="64">
        <f>SUM(C15+D15+E15)</f>
        <v>6646330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3">
        <f>SUM(C16+D16+E16)</f>
        <v>1106615</v>
      </c>
    </row>
    <row r="17" spans="1:8" x14ac:dyDescent="0.3">
      <c r="A17" s="60">
        <v>412100</v>
      </c>
      <c r="B17" s="61" t="s">
        <v>7</v>
      </c>
      <c r="C17" s="62">
        <v>764329</v>
      </c>
      <c r="D17" s="62"/>
      <c r="E17" s="62"/>
      <c r="F17" s="64">
        <f t="shared" ref="F17:F19" si="3">SUM(C17+D17+E17)</f>
        <v>764329</v>
      </c>
    </row>
    <row r="18" spans="1:8" x14ac:dyDescent="0.3">
      <c r="A18" s="60">
        <v>412200</v>
      </c>
      <c r="B18" s="61" t="s">
        <v>8</v>
      </c>
      <c r="C18" s="62">
        <v>342286</v>
      </c>
      <c r="D18" s="62"/>
      <c r="E18" s="62"/>
      <c r="F18" s="64">
        <f t="shared" si="3"/>
        <v>342286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175000</v>
      </c>
      <c r="D20" s="58">
        <f t="shared" ref="D20:E20" si="4">D21</f>
        <v>0</v>
      </c>
      <c r="E20" s="58">
        <f t="shared" si="4"/>
        <v>0</v>
      </c>
      <c r="F20" s="103">
        <f t="shared" ref="F20:F31" si="5">C20+D20+E20</f>
        <v>175000</v>
      </c>
    </row>
    <row r="21" spans="1:8" x14ac:dyDescent="0.3">
      <c r="A21" s="60">
        <v>413100</v>
      </c>
      <c r="B21" s="61" t="s">
        <v>11</v>
      </c>
      <c r="C21" s="62">
        <v>175000</v>
      </c>
      <c r="D21" s="62"/>
      <c r="E21" s="62"/>
      <c r="F21" s="64">
        <f t="shared" si="5"/>
        <v>175000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133334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>
        <v>133334</v>
      </c>
      <c r="D25" s="62"/>
      <c r="E25" s="62"/>
      <c r="F25" s="64">
        <f t="shared" si="5"/>
        <v>133334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28199446</v>
      </c>
      <c r="D30" s="53">
        <f>SUM(D31+D48+D53+D62+D67+D70)</f>
        <v>7000000</v>
      </c>
      <c r="E30" s="53">
        <f>SUM(E31+E48+E53+E62+E67+E70)</f>
        <v>36000000</v>
      </c>
      <c r="F30" s="102">
        <f t="shared" si="5"/>
        <v>71199446</v>
      </c>
    </row>
    <row r="31" spans="1:8" x14ac:dyDescent="0.3">
      <c r="A31" s="55">
        <v>421000</v>
      </c>
      <c r="B31" s="56" t="s">
        <v>15</v>
      </c>
      <c r="C31" s="67">
        <f>SUM(C32:C47)</f>
        <v>16530190</v>
      </c>
      <c r="D31" s="68">
        <f>SUM(D32:D47)</f>
        <v>0</v>
      </c>
      <c r="E31" s="68">
        <f>SUM(E32:E47)</f>
        <v>1200000</v>
      </c>
      <c r="F31" s="103">
        <f t="shared" si="5"/>
        <v>17730190</v>
      </c>
    </row>
    <row r="32" spans="1:8" x14ac:dyDescent="0.3">
      <c r="A32" s="65">
        <v>421100</v>
      </c>
      <c r="B32" s="66" t="s">
        <v>16</v>
      </c>
      <c r="C32" s="62">
        <v>200000</v>
      </c>
      <c r="D32" s="62"/>
      <c r="E32" s="62"/>
      <c r="F32" s="64">
        <f t="shared" ref="F32:F48" si="9">C32+D32+E32</f>
        <v>200000</v>
      </c>
    </row>
    <row r="33" spans="1:6" x14ac:dyDescent="0.3">
      <c r="A33" s="65">
        <v>421200</v>
      </c>
      <c r="B33" s="66" t="s">
        <v>108</v>
      </c>
      <c r="C33" s="62">
        <v>2640000</v>
      </c>
      <c r="D33" s="62"/>
      <c r="E33" s="62"/>
      <c r="F33" s="64">
        <f t="shared" si="9"/>
        <v>2640000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9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9"/>
        <v>0</v>
      </c>
    </row>
    <row r="36" spans="1:6" x14ac:dyDescent="0.3">
      <c r="A36" s="60">
        <v>421225</v>
      </c>
      <c r="B36" s="61" t="s">
        <v>19</v>
      </c>
      <c r="C36" s="62">
        <v>5410000</v>
      </c>
      <c r="D36" s="62"/>
      <c r="E36" s="62"/>
      <c r="F36" s="64">
        <f t="shared" si="9"/>
        <v>5410000</v>
      </c>
    </row>
    <row r="37" spans="1:6" x14ac:dyDescent="0.3">
      <c r="A37" s="60">
        <v>421311</v>
      </c>
      <c r="B37" s="61" t="s">
        <v>109</v>
      </c>
      <c r="C37" s="62">
        <v>510000</v>
      </c>
      <c r="D37" s="62"/>
      <c r="E37" s="62"/>
      <c r="F37" s="64">
        <f t="shared" si="9"/>
        <v>510000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9"/>
        <v>0</v>
      </c>
    </row>
    <row r="39" spans="1:6" x14ac:dyDescent="0.3">
      <c r="A39" s="60">
        <v>421323</v>
      </c>
      <c r="B39" s="61" t="s">
        <v>110</v>
      </c>
      <c r="C39" s="62">
        <v>3807936</v>
      </c>
      <c r="D39" s="62"/>
      <c r="E39" s="62"/>
      <c r="F39" s="64">
        <f t="shared" si="9"/>
        <v>3807936</v>
      </c>
    </row>
    <row r="40" spans="1:6" x14ac:dyDescent="0.3">
      <c r="A40" s="60">
        <v>421324</v>
      </c>
      <c r="B40" s="61" t="s">
        <v>20</v>
      </c>
      <c r="C40" s="62">
        <v>635000</v>
      </c>
      <c r="D40" s="62"/>
      <c r="E40" s="62"/>
      <c r="F40" s="64">
        <f t="shared" si="9"/>
        <v>635000</v>
      </c>
    </row>
    <row r="41" spans="1:6" x14ac:dyDescent="0.3">
      <c r="A41" s="60">
        <v>421325</v>
      </c>
      <c r="B41" s="61" t="s">
        <v>21</v>
      </c>
      <c r="C41" s="62">
        <v>2358720</v>
      </c>
      <c r="D41" s="62"/>
      <c r="E41" s="62"/>
      <c r="F41" s="64">
        <f t="shared" si="9"/>
        <v>2358720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9"/>
        <v>0</v>
      </c>
    </row>
    <row r="43" spans="1:6" x14ac:dyDescent="0.3">
      <c r="A43" s="60">
        <v>421400</v>
      </c>
      <c r="B43" s="61" t="s">
        <v>23</v>
      </c>
      <c r="C43" s="62">
        <v>248534</v>
      </c>
      <c r="D43" s="62"/>
      <c r="E43" s="62"/>
      <c r="F43" s="64">
        <f t="shared" si="9"/>
        <v>248534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9"/>
        <v>0</v>
      </c>
    </row>
    <row r="45" spans="1:6" x14ac:dyDescent="0.3">
      <c r="A45" s="60">
        <v>421600</v>
      </c>
      <c r="B45" s="61" t="s">
        <v>25</v>
      </c>
      <c r="C45" s="62">
        <v>720000</v>
      </c>
      <c r="D45" s="62"/>
      <c r="E45" s="62">
        <v>1200000</v>
      </c>
      <c r="F45" s="64">
        <f t="shared" si="9"/>
        <v>1920000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9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9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10">D49+D50+D51+D52</f>
        <v>0</v>
      </c>
      <c r="E48" s="68">
        <f t="shared" si="10"/>
        <v>0</v>
      </c>
      <c r="F48" s="103">
        <f t="shared" si="9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ref="F49:F53" si="11">C49+D49+E49</f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11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11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1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11169256</v>
      </c>
      <c r="D53" s="67">
        <f>D54+D55+D56+D57+D58+D59+D60+D61</f>
        <v>0</v>
      </c>
      <c r="E53" s="67">
        <f>E54+E55+E56+E57+E58+E59+E60+E61</f>
        <v>3200000</v>
      </c>
      <c r="F53" s="103">
        <f t="shared" si="11"/>
        <v>14369256</v>
      </c>
    </row>
    <row r="54" spans="1:61" x14ac:dyDescent="0.3">
      <c r="A54" s="65">
        <v>423100</v>
      </c>
      <c r="B54" s="66" t="s">
        <v>31</v>
      </c>
      <c r="C54" s="62">
        <v>501250</v>
      </c>
      <c r="D54" s="62"/>
      <c r="E54" s="62">
        <v>200000</v>
      </c>
      <c r="F54" s="64">
        <f t="shared" ref="F54:F62" si="12">C54+D54+E54</f>
        <v>701250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12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12"/>
        <v>0</v>
      </c>
    </row>
    <row r="57" spans="1:61" x14ac:dyDescent="0.3">
      <c r="A57" s="65">
        <v>423400</v>
      </c>
      <c r="B57" s="66" t="s">
        <v>33</v>
      </c>
      <c r="C57" s="62">
        <v>728000</v>
      </c>
      <c r="D57" s="62"/>
      <c r="E57" s="62">
        <v>1000000</v>
      </c>
      <c r="F57" s="64">
        <f t="shared" si="12"/>
        <v>1728000</v>
      </c>
    </row>
    <row r="58" spans="1:61" s="26" customFormat="1" x14ac:dyDescent="0.3">
      <c r="A58" s="60">
        <v>423500</v>
      </c>
      <c r="B58" s="61" t="s">
        <v>34</v>
      </c>
      <c r="C58" s="62">
        <v>7760006</v>
      </c>
      <c r="D58" s="62"/>
      <c r="E58" s="62">
        <v>500000</v>
      </c>
      <c r="F58" s="64">
        <f t="shared" si="12"/>
        <v>8260006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12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12"/>
        <v>0</v>
      </c>
    </row>
    <row r="61" spans="1:61" x14ac:dyDescent="0.3">
      <c r="A61" s="60">
        <v>423900</v>
      </c>
      <c r="B61" s="61" t="s">
        <v>37</v>
      </c>
      <c r="C61" s="62">
        <v>2180000</v>
      </c>
      <c r="D61" s="62"/>
      <c r="E61" s="62">
        <v>1500000</v>
      </c>
      <c r="F61" s="64">
        <f t="shared" si="12"/>
        <v>3680000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3">D63+D64+D65+D66</f>
        <v>7000000</v>
      </c>
      <c r="E62" s="68">
        <f>E63+E64+E65+E66</f>
        <v>31600000</v>
      </c>
      <c r="F62" s="103">
        <f t="shared" si="12"/>
        <v>38600000</v>
      </c>
      <c r="I62" s="28"/>
    </row>
    <row r="63" spans="1:61" x14ac:dyDescent="0.3">
      <c r="A63" s="65">
        <v>424200</v>
      </c>
      <c r="B63" s="66" t="s">
        <v>39</v>
      </c>
      <c r="C63" s="62"/>
      <c r="D63" s="62">
        <v>7000000</v>
      </c>
      <c r="E63" s="105">
        <v>30600000</v>
      </c>
      <c r="F63" s="64">
        <f t="shared" ref="F63:F67" si="14">C63+D63+E63</f>
        <v>37600000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14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14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>
        <v>1000000</v>
      </c>
      <c r="F66" s="64">
        <f t="shared" si="14"/>
        <v>1000000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500000</v>
      </c>
      <c r="D67" s="68">
        <f t="shared" ref="D67:E67" si="15">D68+D69</f>
        <v>0</v>
      </c>
      <c r="E67" s="68">
        <f t="shared" si="15"/>
        <v>0</v>
      </c>
      <c r="F67" s="103">
        <f t="shared" si="14"/>
        <v>500000</v>
      </c>
    </row>
    <row r="68" spans="1:8" x14ac:dyDescent="0.3">
      <c r="A68" s="60">
        <v>425100</v>
      </c>
      <c r="B68" s="61" t="s">
        <v>116</v>
      </c>
      <c r="C68" s="62">
        <v>380000</v>
      </c>
      <c r="D68" s="62"/>
      <c r="E68" s="62"/>
      <c r="F68" s="64">
        <f t="shared" ref="F68:F70" si="16">C68+D68+E68</f>
        <v>380000</v>
      </c>
    </row>
    <row r="69" spans="1:8" x14ac:dyDescent="0.3">
      <c r="A69" s="60">
        <v>425200</v>
      </c>
      <c r="B69" s="61" t="s">
        <v>117</v>
      </c>
      <c r="C69" s="62">
        <v>120000</v>
      </c>
      <c r="D69" s="62"/>
      <c r="E69" s="62"/>
      <c r="F69" s="64">
        <f t="shared" si="16"/>
        <v>120000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16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ref="F71:F78" si="17">C71+D71+E71</f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17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17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17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17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17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17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8">D79</f>
        <v>0</v>
      </c>
      <c r="E78" s="53">
        <f t="shared" si="18"/>
        <v>0</v>
      </c>
      <c r="F78" s="102">
        <f t="shared" si="17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9">D80+D81</f>
        <v>0</v>
      </c>
      <c r="E79" s="68">
        <f t="shared" si="19"/>
        <v>0</v>
      </c>
      <c r="F79" s="103">
        <f t="shared" ref="F79" si="20">C79+D79+E79</f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ref="F80:F82" si="21">C80+D80+E80</f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21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21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22">SUM(D84:D88)</f>
        <v>0</v>
      </c>
      <c r="E83" s="75">
        <f t="shared" si="22"/>
        <v>0</v>
      </c>
      <c r="F83" s="103">
        <f t="shared" ref="F83" si="23">C83+D83+E83</f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89" si="24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24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24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24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24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25">SUM(D90+D92+D95+D97)</f>
        <v>0</v>
      </c>
      <c r="E89" s="53">
        <f t="shared" si="25"/>
        <v>0</v>
      </c>
      <c r="F89" s="102">
        <f t="shared" si="24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26">D91</f>
        <v>0</v>
      </c>
      <c r="E90" s="85">
        <f t="shared" si="26"/>
        <v>0</v>
      </c>
      <c r="F90" s="103">
        <f t="shared" ref="F90" si="27">C90+D90+E90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ref="F91:F92" si="28">C91+D91+E91</f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29">D93+D94</f>
        <v>0</v>
      </c>
      <c r="E92" s="68">
        <f t="shared" si="29"/>
        <v>0</v>
      </c>
      <c r="F92" s="103">
        <f t="shared" si="28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ref="F93:F95" si="30">C93+D93+E93</f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30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31">D96</f>
        <v>0</v>
      </c>
      <c r="E95" s="68">
        <f t="shared" si="31"/>
        <v>0</v>
      </c>
      <c r="F95" s="103">
        <f t="shared" si="30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0.75" customHeight="1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32">D98</f>
        <v>0</v>
      </c>
      <c r="E97" s="68">
        <f t="shared" si="32"/>
        <v>0</v>
      </c>
      <c r="F97" s="103">
        <f t="shared" ref="F97" si="33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34">SUM(D100+D111)</f>
        <v>0</v>
      </c>
      <c r="E99" s="89">
        <f t="shared" si="34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35">SUM(D101+D104+D109)</f>
        <v>0</v>
      </c>
      <c r="E100" s="53">
        <f t="shared" si="35"/>
        <v>0</v>
      </c>
      <c r="F100" s="102">
        <f t="shared" ref="F100" si="36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37">D102+D103</f>
        <v>0</v>
      </c>
      <c r="E101" s="68">
        <f t="shared" si="37"/>
        <v>0</v>
      </c>
      <c r="F101" s="103">
        <f t="shared" ref="F101" si="38">C101+D101+E101</f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39">SUM(D105:D108)</f>
        <v>0</v>
      </c>
      <c r="E104" s="68">
        <f t="shared" si="39"/>
        <v>0</v>
      </c>
      <c r="F104" s="103">
        <f t="shared" ref="F104:F108" si="40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40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40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40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40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41">D110</f>
        <v>0</v>
      </c>
      <c r="E109" s="68">
        <f t="shared" si="41"/>
        <v>0</v>
      </c>
      <c r="F109" s="103">
        <f t="shared" ref="F109" si="42">C109+D109+E109</f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1" si="43">SUM(D112)</f>
        <v>0</v>
      </c>
      <c r="E111" s="53">
        <f t="shared" si="43"/>
        <v>0</v>
      </c>
      <c r="F111" s="102">
        <f t="shared" ref="F111" si="44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ref="D112:E112" si="45">SUM(D113)</f>
        <v>0</v>
      </c>
      <c r="E112" s="68">
        <f t="shared" si="45"/>
        <v>0</v>
      </c>
      <c r="F112" s="103">
        <f t="shared" ref="F112" si="46">C112+D112+E112</f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36260725</v>
      </c>
      <c r="D114" s="95">
        <f>D12+D99</f>
        <v>7000000</v>
      </c>
      <c r="E114" s="96">
        <f>E12+E99</f>
        <v>36000000</v>
      </c>
      <c r="F114" s="97">
        <f t="shared" ref="F114" si="47">SUM(C114:E114)</f>
        <v>79260725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E10:E11"/>
    <mergeCell ref="F10:F11"/>
    <mergeCell ref="A10:B11"/>
    <mergeCell ref="C10:C11"/>
    <mergeCell ref="D10:D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topLeftCell="A37" zoomScale="80" zoomScaleNormal="80" workbookViewId="0">
      <selection activeCell="E63" sqref="E63"/>
    </sheetView>
  </sheetViews>
  <sheetFormatPr defaultColWidth="22.28515625" defaultRowHeight="16.5" x14ac:dyDescent="0.3"/>
  <cols>
    <col min="1" max="1" width="8.140625" style="24" customWidth="1"/>
    <col min="2" max="2" width="58.7109375" style="24" customWidth="1"/>
    <col min="3" max="5" width="14.7109375" style="24" customWidth="1"/>
    <col min="6" max="6" width="14.7109375" style="34" customWidth="1"/>
    <col min="7" max="16384" width="22.28515625" style="24"/>
  </cols>
  <sheetData>
    <row r="2" spans="1:61" x14ac:dyDescent="0.3">
      <c r="A2" s="40"/>
      <c r="B2" s="40" t="s">
        <v>94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129</v>
      </c>
      <c r="D10" s="116" t="s">
        <v>130</v>
      </c>
      <c r="E10" s="106" t="s">
        <v>131</v>
      </c>
      <c r="F10" s="108" t="s">
        <v>144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12779000</v>
      </c>
      <c r="D12" s="48">
        <f>SUM(D13+D30+D78+D89)</f>
        <v>0</v>
      </c>
      <c r="E12" s="48">
        <f>SUM(E13+E30+E78+E89)</f>
        <v>0</v>
      </c>
      <c r="F12" s="49">
        <f>SUM(C12+D12+E12)</f>
        <v>12779000</v>
      </c>
    </row>
    <row r="13" spans="1:61" x14ac:dyDescent="0.3">
      <c r="A13" s="50">
        <v>410000</v>
      </c>
      <c r="B13" s="51" t="s">
        <v>5</v>
      </c>
      <c r="C13" s="52">
        <f>SUM(C14+C16+C20+C22+C26+C28)</f>
        <v>80000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80000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80000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80000</v>
      </c>
    </row>
    <row r="21" spans="1:8" x14ac:dyDescent="0.3">
      <c r="A21" s="60">
        <v>413100</v>
      </c>
      <c r="B21" s="61" t="s">
        <v>11</v>
      </c>
      <c r="C21" s="62">
        <v>80000</v>
      </c>
      <c r="D21" s="62"/>
      <c r="E21" s="62"/>
      <c r="F21" s="64">
        <f t="shared" si="5"/>
        <v>80000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12619000</v>
      </c>
      <c r="D30" s="53">
        <f>SUM(D31+D48+D53+D62+D67+D70)</f>
        <v>0</v>
      </c>
      <c r="E30" s="53">
        <f>SUM(E31+E48+E53+E62+E67+E70)</f>
        <v>0</v>
      </c>
      <c r="F30" s="102">
        <f t="shared" si="5"/>
        <v>12619000</v>
      </c>
    </row>
    <row r="31" spans="1:8" x14ac:dyDescent="0.3">
      <c r="A31" s="55">
        <v>421000</v>
      </c>
      <c r="B31" s="56" t="s">
        <v>15</v>
      </c>
      <c r="C31" s="67">
        <f>SUM(C32:C47)</f>
        <v>617000</v>
      </c>
      <c r="D31" s="68">
        <f>SUM(D32:D47)</f>
        <v>0</v>
      </c>
      <c r="E31" s="68">
        <f>SUM(E32:E47)</f>
        <v>0</v>
      </c>
      <c r="F31" s="103">
        <f t="shared" si="5"/>
        <v>617000</v>
      </c>
    </row>
    <row r="32" spans="1:8" x14ac:dyDescent="0.3">
      <c r="A32" s="65">
        <v>421100</v>
      </c>
      <c r="B32" s="66" t="s">
        <v>16</v>
      </c>
      <c r="C32" s="62">
        <v>100000</v>
      </c>
      <c r="D32" s="62"/>
      <c r="E32" s="62"/>
      <c r="F32" s="64">
        <f t="shared" si="5"/>
        <v>100000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>
        <v>3000</v>
      </c>
      <c r="D42" s="62"/>
      <c r="E42" s="62"/>
      <c r="F42" s="64">
        <f t="shared" si="5"/>
        <v>3000</v>
      </c>
    </row>
    <row r="43" spans="1:6" x14ac:dyDescent="0.3">
      <c r="A43" s="60">
        <v>421400</v>
      </c>
      <c r="B43" s="61" t="s">
        <v>23</v>
      </c>
      <c r="C43" s="62">
        <v>514000</v>
      </c>
      <c r="D43" s="62"/>
      <c r="E43" s="62"/>
      <c r="F43" s="64">
        <f t="shared" si="5"/>
        <v>514000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489000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489000</v>
      </c>
    </row>
    <row r="49" spans="1:61" x14ac:dyDescent="0.3">
      <c r="A49" s="65">
        <v>422100</v>
      </c>
      <c r="B49" s="66" t="s">
        <v>111</v>
      </c>
      <c r="C49" s="62">
        <v>184000</v>
      </c>
      <c r="D49" s="62"/>
      <c r="E49" s="62"/>
      <c r="F49" s="64">
        <f t="shared" si="5"/>
        <v>184000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>
        <v>150000</v>
      </c>
      <c r="D51" s="62"/>
      <c r="E51" s="62"/>
      <c r="F51" s="64">
        <f t="shared" si="5"/>
        <v>150000</v>
      </c>
    </row>
    <row r="52" spans="1:61" x14ac:dyDescent="0.3">
      <c r="A52" s="65">
        <v>422900</v>
      </c>
      <c r="B52" s="66" t="s">
        <v>29</v>
      </c>
      <c r="C52" s="62">
        <v>155000</v>
      </c>
      <c r="D52" s="62"/>
      <c r="E52" s="62"/>
      <c r="F52" s="64">
        <f t="shared" si="5"/>
        <v>155000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2462000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2462000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>
        <v>72000</v>
      </c>
      <c r="D55" s="62"/>
      <c r="E55" s="62"/>
      <c r="F55" s="64">
        <f t="shared" si="5"/>
        <v>72000</v>
      </c>
    </row>
    <row r="56" spans="1:61" x14ac:dyDescent="0.3">
      <c r="A56" s="65">
        <v>423300</v>
      </c>
      <c r="B56" s="66" t="s">
        <v>114</v>
      </c>
      <c r="C56" s="62">
        <v>34000</v>
      </c>
      <c r="D56" s="62"/>
      <c r="E56" s="62"/>
      <c r="F56" s="64">
        <f t="shared" si="5"/>
        <v>34000</v>
      </c>
    </row>
    <row r="57" spans="1:61" x14ac:dyDescent="0.3">
      <c r="A57" s="65">
        <v>423400</v>
      </c>
      <c r="B57" s="66" t="s">
        <v>33</v>
      </c>
      <c r="C57" s="62">
        <v>856000</v>
      </c>
      <c r="D57" s="62"/>
      <c r="E57" s="62"/>
      <c r="F57" s="64">
        <f t="shared" si="5"/>
        <v>856000</v>
      </c>
    </row>
    <row r="58" spans="1:61" s="26" customFormat="1" x14ac:dyDescent="0.3">
      <c r="A58" s="60">
        <v>423500</v>
      </c>
      <c r="B58" s="61" t="s">
        <v>34</v>
      </c>
      <c r="C58" s="62">
        <v>400000</v>
      </c>
      <c r="D58" s="62"/>
      <c r="E58" s="62"/>
      <c r="F58" s="64">
        <f t="shared" si="5"/>
        <v>400000</v>
      </c>
    </row>
    <row r="59" spans="1:61" x14ac:dyDescent="0.3">
      <c r="A59" s="65">
        <v>423600</v>
      </c>
      <c r="B59" s="66" t="s">
        <v>35</v>
      </c>
      <c r="C59" s="62">
        <v>30000</v>
      </c>
      <c r="D59" s="62"/>
      <c r="E59" s="62"/>
      <c r="F59" s="64">
        <f t="shared" si="5"/>
        <v>30000</v>
      </c>
    </row>
    <row r="60" spans="1:61" x14ac:dyDescent="0.3">
      <c r="A60" s="65">
        <v>423700</v>
      </c>
      <c r="B60" s="66" t="s">
        <v>36</v>
      </c>
      <c r="C60" s="62">
        <v>270000</v>
      </c>
      <c r="D60" s="62"/>
      <c r="E60" s="62"/>
      <c r="F60" s="64">
        <f t="shared" si="5"/>
        <v>270000</v>
      </c>
    </row>
    <row r="61" spans="1:61" x14ac:dyDescent="0.3">
      <c r="A61" s="60">
        <v>423900</v>
      </c>
      <c r="B61" s="61" t="s">
        <v>37</v>
      </c>
      <c r="C61" s="62">
        <v>800000</v>
      </c>
      <c r="D61" s="62"/>
      <c r="E61" s="62"/>
      <c r="F61" s="64">
        <f t="shared" si="5"/>
        <v>800000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6504600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6504600</v>
      </c>
      <c r="I62" s="28"/>
    </row>
    <row r="63" spans="1:61" x14ac:dyDescent="0.3">
      <c r="A63" s="65">
        <v>424200</v>
      </c>
      <c r="B63" s="66" t="s">
        <v>39</v>
      </c>
      <c r="C63" s="62">
        <v>6484600</v>
      </c>
      <c r="D63" s="62"/>
      <c r="E63" s="62"/>
      <c r="F63" s="64">
        <f t="shared" si="5"/>
        <v>6484600</v>
      </c>
      <c r="I63" s="28"/>
    </row>
    <row r="64" spans="1:61" x14ac:dyDescent="0.3">
      <c r="A64" s="65">
        <v>424300</v>
      </c>
      <c r="B64" s="66" t="s">
        <v>40</v>
      </c>
      <c r="C64" s="62">
        <v>20000</v>
      </c>
      <c r="D64" s="62"/>
      <c r="E64" s="62"/>
      <c r="F64" s="64">
        <f t="shared" si="5"/>
        <v>20000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632400</v>
      </c>
      <c r="D67" s="68">
        <f t="shared" ref="D67:E67" si="11">D68+D69</f>
        <v>0</v>
      </c>
      <c r="E67" s="68">
        <f t="shared" si="11"/>
        <v>0</v>
      </c>
      <c r="F67" s="103">
        <f t="shared" si="5"/>
        <v>632400</v>
      </c>
    </row>
    <row r="68" spans="1:8" x14ac:dyDescent="0.3">
      <c r="A68" s="60">
        <v>425100</v>
      </c>
      <c r="B68" s="61" t="s">
        <v>116</v>
      </c>
      <c r="C68" s="62">
        <v>362400</v>
      </c>
      <c r="D68" s="62"/>
      <c r="E68" s="62"/>
      <c r="F68" s="64">
        <f t="shared" si="5"/>
        <v>362400</v>
      </c>
    </row>
    <row r="69" spans="1:8" x14ac:dyDescent="0.3">
      <c r="A69" s="60">
        <v>425200</v>
      </c>
      <c r="B69" s="61" t="s">
        <v>117</v>
      </c>
      <c r="C69" s="62">
        <v>270000</v>
      </c>
      <c r="D69" s="62"/>
      <c r="E69" s="62"/>
      <c r="F69" s="64">
        <f t="shared" si="5"/>
        <v>270000</v>
      </c>
    </row>
    <row r="70" spans="1:8" x14ac:dyDescent="0.3">
      <c r="A70" s="55">
        <v>426000</v>
      </c>
      <c r="B70" s="56" t="s">
        <v>43</v>
      </c>
      <c r="C70" s="67">
        <f>SUM(C71:C77)</f>
        <v>1914000</v>
      </c>
      <c r="D70" s="68">
        <f>SUM(D71:D77)</f>
        <v>0</v>
      </c>
      <c r="E70" s="68">
        <f>SUM(E71:E77)</f>
        <v>0</v>
      </c>
      <c r="F70" s="103">
        <f t="shared" si="5"/>
        <v>1914000</v>
      </c>
    </row>
    <row r="71" spans="1:8" x14ac:dyDescent="0.3">
      <c r="A71" s="65">
        <v>426100</v>
      </c>
      <c r="B71" s="66" t="s">
        <v>44</v>
      </c>
      <c r="C71" s="62">
        <v>274000</v>
      </c>
      <c r="D71" s="62"/>
      <c r="E71" s="62"/>
      <c r="F71" s="64">
        <f t="shared" si="5"/>
        <v>274000</v>
      </c>
    </row>
    <row r="72" spans="1:8" x14ac:dyDescent="0.3">
      <c r="A72" s="65">
        <v>426300</v>
      </c>
      <c r="B72" s="66" t="s">
        <v>45</v>
      </c>
      <c r="C72" s="62">
        <v>125000</v>
      </c>
      <c r="D72" s="62"/>
      <c r="E72" s="62"/>
      <c r="F72" s="64">
        <f t="shared" si="5"/>
        <v>125000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>
        <v>840000</v>
      </c>
      <c r="D75" s="62"/>
      <c r="E75" s="62"/>
      <c r="F75" s="64">
        <f t="shared" si="5"/>
        <v>840000</v>
      </c>
    </row>
    <row r="76" spans="1:8" x14ac:dyDescent="0.3">
      <c r="A76" s="60">
        <v>426800</v>
      </c>
      <c r="B76" s="61" t="s">
        <v>49</v>
      </c>
      <c r="C76" s="62">
        <v>12000</v>
      </c>
      <c r="D76" s="62"/>
      <c r="E76" s="62"/>
      <c r="F76" s="64">
        <f t="shared" si="5"/>
        <v>12000</v>
      </c>
    </row>
    <row r="77" spans="1:8" x14ac:dyDescent="0.3">
      <c r="A77" s="60">
        <v>426900</v>
      </c>
      <c r="B77" s="61" t="s">
        <v>50</v>
      </c>
      <c r="C77" s="62">
        <v>663000</v>
      </c>
      <c r="D77" s="62"/>
      <c r="E77" s="62"/>
      <c r="F77" s="64">
        <f t="shared" si="5"/>
        <v>663000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80000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80000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80000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80000</v>
      </c>
    </row>
    <row r="93" spans="1:61" x14ac:dyDescent="0.3">
      <c r="A93" s="65">
        <v>482100</v>
      </c>
      <c r="B93" s="66" t="s">
        <v>59</v>
      </c>
      <c r="C93" s="62">
        <v>70000</v>
      </c>
      <c r="D93" s="62"/>
      <c r="E93" s="62"/>
      <c r="F93" s="64">
        <f t="shared" si="15"/>
        <v>70000</v>
      </c>
    </row>
    <row r="94" spans="1:61" x14ac:dyDescent="0.3">
      <c r="A94" s="65">
        <v>482200</v>
      </c>
      <c r="B94" s="66" t="s">
        <v>60</v>
      </c>
      <c r="C94" s="62">
        <v>10000</v>
      </c>
      <c r="D94" s="62"/>
      <c r="E94" s="62"/>
      <c r="F94" s="64">
        <f t="shared" si="15"/>
        <v>10000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1221000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1221000</v>
      </c>
    </row>
    <row r="100" spans="1:61" x14ac:dyDescent="0.3">
      <c r="A100" s="50">
        <v>510000</v>
      </c>
      <c r="B100" s="51" t="s">
        <v>61</v>
      </c>
      <c r="C100" s="52">
        <f>SUM(C101+C104+C109)</f>
        <v>1221000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1221000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1221000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1221000</v>
      </c>
    </row>
    <row r="105" spans="1:61" x14ac:dyDescent="0.3">
      <c r="A105" s="60">
        <v>512200</v>
      </c>
      <c r="B105" s="61" t="s">
        <v>65</v>
      </c>
      <c r="C105" s="62">
        <v>309000</v>
      </c>
      <c r="D105" s="62"/>
      <c r="E105" s="62"/>
      <c r="F105" s="64">
        <f t="shared" si="27"/>
        <v>309000</v>
      </c>
    </row>
    <row r="106" spans="1:61" x14ac:dyDescent="0.3">
      <c r="A106" s="65">
        <v>512600</v>
      </c>
      <c r="B106" s="66" t="s">
        <v>99</v>
      </c>
      <c r="C106" s="62">
        <v>240000</v>
      </c>
      <c r="D106" s="62"/>
      <c r="E106" s="62"/>
      <c r="F106" s="64">
        <f t="shared" si="27"/>
        <v>240000</v>
      </c>
    </row>
    <row r="107" spans="1:61" x14ac:dyDescent="0.3">
      <c r="A107" s="65">
        <v>512800</v>
      </c>
      <c r="B107" s="66" t="s">
        <v>66</v>
      </c>
      <c r="C107" s="62">
        <v>552000</v>
      </c>
      <c r="D107" s="62"/>
      <c r="E107" s="62"/>
      <c r="F107" s="64">
        <f t="shared" si="27"/>
        <v>552000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>
        <v>120000</v>
      </c>
      <c r="D108" s="62"/>
      <c r="E108" s="62"/>
      <c r="F108" s="64">
        <f t="shared" si="27"/>
        <v>120000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14000000</v>
      </c>
      <c r="D114" s="95">
        <f>D12+D99</f>
        <v>0</v>
      </c>
      <c r="E114" s="96">
        <f>E12+E99</f>
        <v>0</v>
      </c>
      <c r="F114" s="97">
        <f t="shared" ref="F114" si="31">SUM(C114:E114)</f>
        <v>14000000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9055118110236227" bottom="0.39370078740157483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topLeftCell="A43" zoomScale="80" zoomScaleNormal="80" workbookViewId="0">
      <selection activeCell="E63" sqref="E63"/>
    </sheetView>
  </sheetViews>
  <sheetFormatPr defaultColWidth="9.140625" defaultRowHeight="20.25" customHeight="1" x14ac:dyDescent="0.3"/>
  <cols>
    <col min="1" max="1" width="8.85546875" style="24" customWidth="1"/>
    <col min="2" max="2" width="52.28515625" style="24" customWidth="1"/>
    <col min="3" max="5" width="14.7109375" style="24" customWidth="1"/>
    <col min="6" max="6" width="14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 x14ac:dyDescent="0.3">
      <c r="A2" s="40"/>
      <c r="B2" s="40" t="s">
        <v>94</v>
      </c>
      <c r="C2" s="40"/>
      <c r="D2" s="40" t="s">
        <v>133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3">
      <c r="A3" s="42"/>
      <c r="B3" s="42"/>
      <c r="C3" s="42"/>
      <c r="D3" s="42"/>
      <c r="E3" s="42"/>
      <c r="F3" s="43"/>
    </row>
    <row r="4" spans="1:61" ht="20.25" customHeight="1" x14ac:dyDescent="0.3">
      <c r="A4" s="42"/>
      <c r="B4" s="44" t="s">
        <v>93</v>
      </c>
      <c r="C4" s="40"/>
      <c r="D4" s="42"/>
      <c r="E4" s="42"/>
      <c r="F4" s="43"/>
    </row>
    <row r="5" spans="1:61" ht="20.25" customHeight="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ht="20.25" customHeight="1" x14ac:dyDescent="0.3">
      <c r="A6" s="42"/>
      <c r="B6" s="44"/>
      <c r="C6" s="40"/>
      <c r="D6" s="42"/>
      <c r="E6" s="42"/>
      <c r="F6" s="43"/>
    </row>
    <row r="7" spans="1:61" ht="20.25" customHeight="1" x14ac:dyDescent="0.3">
      <c r="A7" s="42"/>
      <c r="B7" s="44"/>
      <c r="C7" s="40"/>
      <c r="D7" s="42"/>
      <c r="E7" s="42"/>
      <c r="F7" s="43"/>
    </row>
    <row r="8" spans="1:61" ht="20.25" customHeight="1" x14ac:dyDescent="0.3">
      <c r="A8" s="42"/>
      <c r="B8" s="44"/>
      <c r="C8" s="40"/>
      <c r="D8" s="42"/>
      <c r="E8" s="42"/>
      <c r="F8" s="43"/>
    </row>
    <row r="9" spans="1:61" ht="20.25" customHeight="1" thickBot="1" x14ac:dyDescent="0.35">
      <c r="A9" s="42"/>
      <c r="B9" s="40"/>
      <c r="C9" s="42"/>
      <c r="D9" s="42"/>
      <c r="E9" s="45"/>
      <c r="F9" s="43"/>
    </row>
    <row r="10" spans="1:61" ht="20.25" customHeight="1" thickBot="1" x14ac:dyDescent="0.35">
      <c r="A10" s="110" t="s">
        <v>1</v>
      </c>
      <c r="B10" s="111"/>
      <c r="C10" s="114" t="s">
        <v>79</v>
      </c>
      <c r="D10" s="116" t="s">
        <v>80</v>
      </c>
      <c r="E10" s="106" t="s">
        <v>81</v>
      </c>
      <c r="F10" s="108" t="s">
        <v>145</v>
      </c>
    </row>
    <row r="11" spans="1:61" ht="30" customHeight="1" thickBot="1" x14ac:dyDescent="0.35">
      <c r="A11" s="112"/>
      <c r="B11" s="113"/>
      <c r="C11" s="115"/>
      <c r="D11" s="117"/>
      <c r="E11" s="107"/>
      <c r="F11" s="109"/>
    </row>
    <row r="12" spans="1:61" ht="20.25" customHeight="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2000000</v>
      </c>
      <c r="E12" s="48">
        <f>SUM(E13+E30+E78+E89)</f>
        <v>35000000</v>
      </c>
      <c r="F12" s="49">
        <f>SUM(C12+D12+E12)</f>
        <v>37000000</v>
      </c>
    </row>
    <row r="13" spans="1:61" ht="20.25" customHeight="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ht="20.25" customHeight="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ht="20.25" customHeight="1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ht="20.25" customHeight="1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ht="20.25" customHeight="1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ht="20.25" customHeight="1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ht="20.25" customHeight="1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ht="20.25" customHeight="1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ht="20.25" customHeight="1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ht="20.25" customHeight="1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ht="20.25" customHeight="1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ht="20.25" customHeight="1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ht="20.25" customHeight="1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ht="20.25" customHeight="1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ht="20.25" customHeight="1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ht="20.25" customHeight="1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35000000</v>
      </c>
      <c r="F30" s="102">
        <f t="shared" si="5"/>
        <v>37000000</v>
      </c>
    </row>
    <row r="31" spans="1:8" ht="20.25" customHeight="1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ht="20.25" customHeight="1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ht="20.25" customHeight="1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ht="20.25" customHeight="1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ht="20.25" customHeight="1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ht="20.25" customHeight="1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ht="20.25" customHeight="1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ht="20.25" customHeight="1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ht="20.25" customHeight="1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ht="20.25" customHeight="1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ht="20.25" customHeight="1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ht="20.25" customHeight="1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ht="20.25" customHeight="1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ht="20.25" customHeight="1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ht="20.25" customHeight="1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ht="20.25" customHeight="1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ht="20.25" customHeight="1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ht="20.25" customHeight="1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ht="20.25" customHeight="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ht="20.25" customHeight="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ht="20.25" customHeight="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ht="20.25" customHeight="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ht="20.25" customHeight="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ht="20.25" customHeight="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ht="20.25" customHeight="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ht="20.25" customHeight="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ht="20.25" customHeigh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ht="20.25" customHeight="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ht="20.25" customHeight="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ht="20.25" customHeight="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ht="20.25" customHeight="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2000000</v>
      </c>
      <c r="E62" s="68">
        <f>E63+E64+E65+E66</f>
        <v>35000000</v>
      </c>
      <c r="F62" s="103">
        <f t="shared" si="5"/>
        <v>37000000</v>
      </c>
      <c r="I62" s="28"/>
    </row>
    <row r="63" spans="1:61" ht="20.25" customHeight="1" x14ac:dyDescent="0.3">
      <c r="A63" s="65">
        <v>424200</v>
      </c>
      <c r="B63" s="66" t="s">
        <v>39</v>
      </c>
      <c r="C63" s="62"/>
      <c r="D63" s="62">
        <v>2000000</v>
      </c>
      <c r="E63" s="62">
        <v>35000000</v>
      </c>
      <c r="F63" s="64">
        <f t="shared" si="5"/>
        <v>37000000</v>
      </c>
      <c r="I63" s="28"/>
    </row>
    <row r="64" spans="1:61" ht="20.25" customHeight="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ht="20.25" customHeight="1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ht="20.25" customHeight="1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ht="20.25" customHeight="1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ht="20.25" customHeight="1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ht="20.25" customHeight="1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ht="20.25" customHeight="1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ht="20.25" customHeight="1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ht="20.25" customHeight="1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ht="20.25" customHeight="1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ht="20.25" customHeight="1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ht="20.25" customHeight="1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ht="20.25" customHeight="1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ht="20.25" customHeight="1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ht="20.25" customHeight="1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ht="20.25" customHeight="1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ht="20.25" customHeight="1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ht="20.25" customHeight="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ht="20.25" customHeight="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ht="20.25" customHeight="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ht="20.25" customHeight="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ht="20.25" customHeight="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ht="20.25" customHeight="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ht="20.25" customHeight="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ht="20.25" customHeight="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ht="20.25" customHeight="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ht="20.25" customHeight="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ht="20.25" customHeight="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ht="20.25" customHeight="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ht="20.25" customHeight="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ht="20.25" customHeight="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ht="20.25" customHeight="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ht="20.25" customHeight="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ht="20.25" customHeight="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ht="20.25" customHeight="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ht="20.25" customHeight="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ht="20.25" customHeight="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20.25" customHeight="1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20.25" customHeight="1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2000000</v>
      </c>
      <c r="E114" s="96">
        <f>E12+E99</f>
        <v>35000000</v>
      </c>
      <c r="F114" s="97">
        <f t="shared" ref="F114" si="31">SUM(C114:E114)</f>
        <v>37000000</v>
      </c>
    </row>
    <row r="115" spans="1:6" ht="20.25" customHeight="1" x14ac:dyDescent="0.3">
      <c r="A115" s="42"/>
      <c r="B115" s="42"/>
      <c r="C115" s="42"/>
      <c r="D115" s="42"/>
      <c r="E115" s="42"/>
      <c r="F115" s="43"/>
    </row>
    <row r="116" spans="1:6" ht="20.25" customHeight="1" x14ac:dyDescent="0.3">
      <c r="A116" s="42"/>
      <c r="B116" s="40" t="s">
        <v>74</v>
      </c>
      <c r="C116" s="40"/>
      <c r="D116" s="40"/>
      <c r="E116" s="40"/>
      <c r="F116" s="41"/>
    </row>
    <row r="118" spans="1:6" ht="20.25" customHeight="1" x14ac:dyDescent="0.3">
      <c r="C118" s="33"/>
      <c r="D118" s="33"/>
      <c r="E118" s="33"/>
    </row>
    <row r="119" spans="1:6" ht="20.25" customHeight="1" x14ac:dyDescent="0.3">
      <c r="C119" s="33"/>
      <c r="D119" s="98"/>
      <c r="E119" s="33"/>
    </row>
    <row r="120" spans="1:6" ht="20.25" customHeight="1" x14ac:dyDescent="0.3">
      <c r="C120" s="33"/>
      <c r="D120" s="98"/>
      <c r="E120" s="33"/>
    </row>
    <row r="121" spans="1:6" ht="20.25" customHeight="1" x14ac:dyDescent="0.3">
      <c r="C121" s="35"/>
      <c r="D121" s="36"/>
      <c r="E121" s="33"/>
    </row>
    <row r="122" spans="1:6" s="37" customFormat="1" ht="20.25" customHeight="1" x14ac:dyDescent="0.25">
      <c r="C122" s="99"/>
      <c r="D122" s="38"/>
      <c r="F122" s="34"/>
    </row>
    <row r="123" spans="1:6" s="37" customFormat="1" ht="20.25" customHeigh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6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E63" sqref="E63"/>
    </sheetView>
  </sheetViews>
  <sheetFormatPr defaultColWidth="9.140625" defaultRowHeight="16.5" x14ac:dyDescent="0.3"/>
  <cols>
    <col min="1" max="1" width="8.5703125" style="24" customWidth="1"/>
    <col min="2" max="2" width="52.28515625" style="24" customWidth="1"/>
    <col min="3" max="5" width="14.7109375" style="24" customWidth="1"/>
    <col min="6" max="6" width="14.7109375" style="34" customWidth="1"/>
    <col min="7" max="7" width="12.8554687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x14ac:dyDescent="0.3">
      <c r="A2" s="40"/>
      <c r="B2" s="40" t="s">
        <v>94</v>
      </c>
      <c r="C2" s="40"/>
      <c r="D2" s="40" t="s">
        <v>89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136</v>
      </c>
      <c r="D10" s="116" t="s">
        <v>90</v>
      </c>
      <c r="E10" s="106" t="s">
        <v>91</v>
      </c>
      <c r="F10" s="108" t="s">
        <v>146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31496062992125984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E63" sqref="E63"/>
    </sheetView>
  </sheetViews>
  <sheetFormatPr defaultColWidth="10.85546875" defaultRowHeight="16.5" x14ac:dyDescent="0.3"/>
  <cols>
    <col min="1" max="1" width="10.85546875" style="24"/>
    <col min="2" max="2" width="53.7109375" style="24" customWidth="1"/>
    <col min="3" max="5" width="14.7109375" style="24" customWidth="1"/>
    <col min="6" max="6" width="14.7109375" style="34" customWidth="1"/>
    <col min="7" max="16384" width="10.85546875" style="24"/>
  </cols>
  <sheetData>
    <row r="2" spans="1:61" x14ac:dyDescent="0.3">
      <c r="A2" s="40"/>
      <c r="B2" s="40" t="s">
        <v>94</v>
      </c>
      <c r="C2" s="40"/>
      <c r="D2" s="40" t="s">
        <v>95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134</v>
      </c>
      <c r="D10" s="116" t="s">
        <v>135</v>
      </c>
      <c r="E10" s="106" t="s">
        <v>96</v>
      </c>
      <c r="F10" s="108" t="s">
        <v>147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E63" sqref="E63"/>
    </sheetView>
  </sheetViews>
  <sheetFormatPr defaultColWidth="14.5703125" defaultRowHeight="16.5" x14ac:dyDescent="0.3"/>
  <cols>
    <col min="1" max="1" width="9.42578125" style="24" customWidth="1"/>
    <col min="2" max="2" width="54" style="24" customWidth="1"/>
    <col min="3" max="4" width="14.5703125" style="24" customWidth="1"/>
    <col min="5" max="5" width="16.42578125" style="24" customWidth="1"/>
    <col min="6" max="6" width="16.28515625" style="34" customWidth="1"/>
    <col min="7" max="16384" width="14.5703125" style="24"/>
  </cols>
  <sheetData>
    <row r="2" spans="1:61" x14ac:dyDescent="0.3">
      <c r="A2" s="40"/>
      <c r="B2" s="40" t="s">
        <v>94</v>
      </c>
      <c r="C2" s="40"/>
      <c r="D2" s="40" t="s">
        <v>137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138</v>
      </c>
      <c r="D10" s="116" t="s">
        <v>139</v>
      </c>
      <c r="E10" s="106" t="s">
        <v>140</v>
      </c>
      <c r="F10" s="108" t="s">
        <v>148</v>
      </c>
    </row>
    <row r="11" spans="1:61" ht="48" customHeight="1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zoomScale="80" zoomScaleNormal="80" workbookViewId="0">
      <selection activeCell="E63" sqref="E63"/>
    </sheetView>
  </sheetViews>
  <sheetFormatPr defaultColWidth="9.140625" defaultRowHeight="15" x14ac:dyDescent="0.25"/>
  <cols>
    <col min="1" max="1" width="7.7109375" style="1" customWidth="1"/>
    <col min="2" max="2" width="50.140625" style="1" customWidth="1"/>
    <col min="3" max="3" width="11.140625" style="1" customWidth="1"/>
    <col min="4" max="4" width="12" style="1" customWidth="1"/>
    <col min="5" max="5" width="11.7109375" style="1" customWidth="1"/>
    <col min="6" max="6" width="16.140625" style="1" customWidth="1"/>
    <col min="7" max="7" width="5.28515625" style="1" customWidth="1"/>
    <col min="8" max="16384" width="9.140625" style="1"/>
  </cols>
  <sheetData>
    <row r="1" spans="1:17" x14ac:dyDescent="0.25">
      <c r="A1" s="3"/>
      <c r="B1" s="3"/>
      <c r="C1" s="118" t="s">
        <v>142</v>
      </c>
      <c r="D1" s="119"/>
      <c r="E1" s="119"/>
      <c r="F1" s="120"/>
      <c r="G1" s="4"/>
      <c r="H1" s="5"/>
      <c r="I1" s="3"/>
      <c r="J1" s="9"/>
      <c r="L1" s="3"/>
      <c r="M1" s="3"/>
      <c r="N1" s="3"/>
      <c r="O1" s="9"/>
      <c r="Q1" s="8"/>
    </row>
    <row r="2" spans="1:17" x14ac:dyDescent="0.25">
      <c r="A2" s="3"/>
      <c r="B2" s="6"/>
      <c r="C2" s="14" t="s">
        <v>87</v>
      </c>
      <c r="D2" s="15"/>
      <c r="E2" s="16"/>
      <c r="F2" s="11">
        <f>'план 2021. - извор 01'!F114+'буџетска резерва'!F114</f>
        <v>79260725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25">
      <c r="A3" s="3"/>
      <c r="B3" s="3"/>
      <c r="C3" s="14" t="s">
        <v>0</v>
      </c>
      <c r="D3" s="15"/>
      <c r="E3" s="16"/>
      <c r="F3" s="12">
        <f>'план 2021. - извор 04'!F114</f>
        <v>14000000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25">
      <c r="A4" s="3"/>
      <c r="B4" s="3"/>
      <c r="C4" s="14" t="s">
        <v>86</v>
      </c>
      <c r="D4" s="15"/>
      <c r="E4" s="16"/>
      <c r="F4" s="12">
        <f>'план 2021. - извор 07'!F114</f>
        <v>37000000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25">
      <c r="A5" s="3"/>
      <c r="B5" s="3"/>
      <c r="C5" s="18" t="s">
        <v>92</v>
      </c>
      <c r="D5" s="19"/>
      <c r="E5" s="17"/>
      <c r="F5" s="12">
        <f>'план 2021.-извор 08'!F114</f>
        <v>0</v>
      </c>
      <c r="J5" s="10"/>
      <c r="L5" s="3"/>
      <c r="M5" s="3"/>
      <c r="N5" s="3"/>
      <c r="O5" s="9"/>
      <c r="Q5" s="8"/>
    </row>
    <row r="6" spans="1:17" x14ac:dyDescent="0.25">
      <c r="A6" s="3"/>
      <c r="B6" s="3"/>
      <c r="C6" s="20" t="s">
        <v>141</v>
      </c>
      <c r="D6" s="21"/>
      <c r="E6" s="22"/>
      <c r="F6" s="23">
        <f>'план 2021-извор 15'!F114</f>
        <v>0</v>
      </c>
      <c r="J6" s="10"/>
      <c r="L6" s="3"/>
      <c r="M6" s="3"/>
      <c r="N6" s="3"/>
      <c r="O6" s="9"/>
      <c r="Q6" s="8"/>
    </row>
    <row r="7" spans="1:17" ht="15.75" thickBot="1" x14ac:dyDescent="0.3">
      <c r="A7" s="3"/>
      <c r="B7" s="3"/>
      <c r="C7" s="123" t="s">
        <v>78</v>
      </c>
      <c r="D7" s="124"/>
      <c r="E7" s="125"/>
      <c r="F7" s="13">
        <f>SUM(F2:F6)</f>
        <v>130260725</v>
      </c>
      <c r="J7" s="10"/>
      <c r="L7" s="3"/>
      <c r="M7" s="3"/>
      <c r="N7" s="3"/>
      <c r="O7" s="9"/>
      <c r="Q7" s="8"/>
    </row>
    <row r="8" spans="1:17" x14ac:dyDescent="0.25">
      <c r="A8" s="3"/>
      <c r="B8" s="3"/>
      <c r="J8" s="10"/>
      <c r="L8" s="3"/>
      <c r="M8" s="3"/>
      <c r="N8" s="3"/>
      <c r="O8" s="9"/>
      <c r="Q8" s="8"/>
    </row>
    <row r="9" spans="1:17" ht="15.75" thickBot="1" x14ac:dyDescent="0.3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 x14ac:dyDescent="0.3">
      <c r="A10" s="126" t="s">
        <v>1</v>
      </c>
      <c r="B10" s="127"/>
      <c r="C10" s="130" t="s">
        <v>82</v>
      </c>
      <c r="D10" s="132" t="s">
        <v>83</v>
      </c>
      <c r="E10" s="134" t="s">
        <v>84</v>
      </c>
      <c r="F10" s="121" t="s">
        <v>85</v>
      </c>
    </row>
    <row r="11" spans="1:17" ht="20.25" customHeight="1" x14ac:dyDescent="0.25">
      <c r="A11" s="128"/>
      <c r="B11" s="129"/>
      <c r="C11" s="131"/>
      <c r="D11" s="133"/>
      <c r="E11" s="135"/>
      <c r="F11" s="122"/>
    </row>
    <row r="12" spans="1:17" ht="16.5" x14ac:dyDescent="0.25">
      <c r="A12" s="46">
        <v>400000</v>
      </c>
      <c r="B12" s="47" t="s">
        <v>4</v>
      </c>
      <c r="C12" s="48">
        <f>'план 2021. - извор 01'!C12+'план 2021. - извор 04'!C12+'план 2021. - извор 07'!C12+'план 2021.-извор 08'!C12+'план 2021-извор 15'!C12+'буџетска резерва'!C12</f>
        <v>49039725</v>
      </c>
      <c r="D12" s="48">
        <f>'план 2021. - извор 01'!D12+'план 2021. - извор 04'!D12+'план 2021. - извор 07'!D12+'план 2021.-извор 08'!D12+'план 2021-извор 15'!D12+'буџетска резерва'!D12</f>
        <v>9000000</v>
      </c>
      <c r="E12" s="48">
        <f>'план 2021. - извор 01'!E12+'план 2021. - извор 04'!E12+'план 2021. - извор 07'!E12+'план 2021.-извор 08'!E12+'план 2021-извор 15'!E12+'буџетска резерва'!E12</f>
        <v>71000000</v>
      </c>
      <c r="F12" s="49">
        <f>SUM(C12+D12+E12)</f>
        <v>129039725</v>
      </c>
    </row>
    <row r="13" spans="1:17" ht="16.5" x14ac:dyDescent="0.25">
      <c r="A13" s="50">
        <v>410000</v>
      </c>
      <c r="B13" s="51" t="s">
        <v>5</v>
      </c>
      <c r="C13" s="52">
        <f>'план 2021. - извор 01'!C13+'план 2021. - извор 04'!C13+'план 2021. - извор 07'!C13+'план 2021.-извор 08'!C13+'план 2021-извор 15'!C13+'буџетска резерва'!C13</f>
        <v>8141279</v>
      </c>
      <c r="D13" s="52">
        <f>'план 2021. - извор 01'!D13+'план 2021. - извор 04'!D13+'план 2021. - извор 07'!D13+'план 2021.-извор 08'!D13+'план 2021-извор 15'!D13+'буџетска резерва'!D13</f>
        <v>0</v>
      </c>
      <c r="E13" s="52">
        <f>'план 2021. - извор 01'!E13+'план 2021. - извор 04'!E13+'план 2021. - извор 07'!E13+'план 2021.-извор 08'!E13+'план 2021-извор 15'!E13+'буџетска резерва'!E13</f>
        <v>0</v>
      </c>
      <c r="F13" s="54">
        <f>SUM(C13+D13+E13)</f>
        <v>8141279</v>
      </c>
    </row>
    <row r="14" spans="1:17" ht="16.5" x14ac:dyDescent="0.25">
      <c r="A14" s="55">
        <v>411000</v>
      </c>
      <c r="B14" s="56" t="s">
        <v>6</v>
      </c>
      <c r="C14" s="57">
        <f>'план 2021. - извор 01'!C14+'план 2021. - извор 04'!C14+'план 2021. - извор 07'!C14+'план 2021.-извор 08'!C14+'план 2021-извор 15'!C14+'буџетска резерва'!C14</f>
        <v>6646330</v>
      </c>
      <c r="D14" s="57">
        <f>'план 2021. - извор 01'!D14+'план 2021. - извор 04'!D14+'план 2021. - извор 07'!D14+'план 2021.-извор 08'!D14+'план 2021-извор 15'!D14+'буџетска резерва'!D14</f>
        <v>0</v>
      </c>
      <c r="E14" s="57">
        <f>'план 2021. - извор 01'!E14+'план 2021. - извор 04'!E14+'план 2021. - извор 07'!E14+'план 2021.-извор 08'!E14+'план 2021-извор 15'!E14+'буџетска резерва'!E14</f>
        <v>0</v>
      </c>
      <c r="F14" s="59">
        <f>SUM(C14+D14+E14)</f>
        <v>6646330</v>
      </c>
    </row>
    <row r="15" spans="1:17" ht="16.5" x14ac:dyDescent="0.25">
      <c r="A15" s="60">
        <v>411100</v>
      </c>
      <c r="B15" s="61" t="s">
        <v>101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6646330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4">
        <f>SUM(C15+D15+E15)</f>
        <v>6646330</v>
      </c>
    </row>
    <row r="16" spans="1:17" ht="16.5" x14ac:dyDescent="0.25">
      <c r="A16" s="55">
        <v>412000</v>
      </c>
      <c r="B16" s="56" t="s">
        <v>132</v>
      </c>
      <c r="C16" s="57">
        <f>'план 2021. - извор 01'!C16+'план 2021. - извор 04'!C16+'план 2021. - извор 07'!C16+'план 2021.-извор 08'!C16+'план 2021-извор 15'!C16+'буџетска резерва'!C16</f>
        <v>1106615</v>
      </c>
      <c r="D16" s="57">
        <f>'план 2021. - извор 01'!D16+'план 2021. - извор 04'!D16+'план 2021. - извор 07'!D16+'план 2021.-извор 08'!D16+'план 2021-извор 15'!D16+'буџетска резерва'!D16</f>
        <v>0</v>
      </c>
      <c r="E16" s="57">
        <f>'план 2021. - извор 01'!E16+'план 2021. - извор 04'!E16+'план 2021. - извор 07'!E16+'план 2021.-извор 08'!E16+'план 2021-извор 15'!E16+'буџетска резерва'!E16</f>
        <v>0</v>
      </c>
      <c r="F16" s="103">
        <f>SUM(C16+D16+E16)</f>
        <v>1106615</v>
      </c>
    </row>
    <row r="17" spans="1:6" ht="16.5" x14ac:dyDescent="0.2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764329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4">
        <f t="shared" ref="F17:F19" si="0">SUM(C17+D17+E17)</f>
        <v>764329</v>
      </c>
    </row>
    <row r="18" spans="1:6" ht="16.5" x14ac:dyDescent="0.2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342286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4">
        <f t="shared" si="0"/>
        <v>342286</v>
      </c>
    </row>
    <row r="19" spans="1:6" ht="16.5" x14ac:dyDescent="0.2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4">
        <f t="shared" si="0"/>
        <v>0</v>
      </c>
    </row>
    <row r="20" spans="1:6" ht="16.5" x14ac:dyDescent="0.25">
      <c r="A20" s="55">
        <v>413000</v>
      </c>
      <c r="B20" s="56" t="s">
        <v>10</v>
      </c>
      <c r="C20" s="57">
        <f>'план 2021. - извор 01'!C20+'план 2021. - извор 04'!C20+'план 2021. - извор 07'!C20+'план 2021.-извор 08'!C20+'план 2021-извор 15'!C20+'буџетска резерва'!C20</f>
        <v>255000</v>
      </c>
      <c r="D20" s="57">
        <f>'план 2021. - извор 01'!D20+'план 2021. - извор 04'!D20+'план 2021. - извор 07'!D20+'план 2021.-извор 08'!D20+'план 2021-извор 15'!D20+'буџетска резерва'!D20</f>
        <v>0</v>
      </c>
      <c r="E20" s="57">
        <f>'план 2021. - извор 01'!E20+'план 2021. - извор 04'!E20+'план 2021. - извор 07'!E20+'план 2021.-извор 08'!E20+'план 2021-извор 15'!E20+'буџетска резерва'!E20</f>
        <v>0</v>
      </c>
      <c r="F20" s="103">
        <f t="shared" ref="F20:F83" si="1">C20+D20+E20</f>
        <v>255000</v>
      </c>
    </row>
    <row r="21" spans="1:6" ht="16.5" x14ac:dyDescent="0.2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255000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4">
        <f t="shared" si="1"/>
        <v>255000</v>
      </c>
    </row>
    <row r="22" spans="1:6" ht="16.5" x14ac:dyDescent="0.25">
      <c r="A22" s="55">
        <v>414000</v>
      </c>
      <c r="B22" s="56" t="s">
        <v>12</v>
      </c>
      <c r="C22" s="57">
        <f>'план 2021. - извор 01'!C22+'план 2021. - извор 04'!C22+'план 2021. - извор 07'!C22+'план 2021.-извор 08'!C22+'план 2021-извор 15'!C22+'буџетска резерва'!C22</f>
        <v>133334</v>
      </c>
      <c r="D22" s="57">
        <f>'план 2021. - извор 01'!D22+'план 2021. - извор 04'!D22+'план 2021. - извор 07'!D22+'план 2021.-извор 08'!D22+'план 2021-извор 15'!D22+'буџетска резерва'!D22</f>
        <v>0</v>
      </c>
      <c r="E22" s="57">
        <f>'план 2021. - извор 01'!E22+'план 2021. - извор 04'!E22+'план 2021. - извор 07'!E22+'план 2021.-извор 08'!E22+'план 2021-извор 15'!E22+'буџетска резерва'!E22</f>
        <v>0</v>
      </c>
      <c r="F22" s="103">
        <f t="shared" si="1"/>
        <v>133334</v>
      </c>
    </row>
    <row r="23" spans="1:6" ht="16.5" x14ac:dyDescent="0.25">
      <c r="A23" s="65">
        <v>414100</v>
      </c>
      <c r="B23" s="66" t="s">
        <v>102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4">
        <f t="shared" si="1"/>
        <v>0</v>
      </c>
    </row>
    <row r="24" spans="1:6" ht="16.5" x14ac:dyDescent="0.2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4">
        <f t="shared" si="1"/>
        <v>0</v>
      </c>
    </row>
    <row r="25" spans="1:6" ht="16.5" x14ac:dyDescent="0.25">
      <c r="A25" s="65">
        <v>414400</v>
      </c>
      <c r="B25" s="66" t="s">
        <v>103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133334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4">
        <f t="shared" si="1"/>
        <v>133334</v>
      </c>
    </row>
    <row r="26" spans="1:6" ht="16.5" x14ac:dyDescent="0.25">
      <c r="A26" s="55">
        <v>415000</v>
      </c>
      <c r="B26" s="56" t="s">
        <v>104</v>
      </c>
      <c r="C26" s="57">
        <f>'план 2021. - извор 01'!C26+'план 2021. - извор 04'!C26+'план 2021. - извор 07'!C26+'план 2021.-извор 08'!C26+'план 2021-извор 15'!C26+'буџетска резерва'!C26</f>
        <v>0</v>
      </c>
      <c r="D26" s="57">
        <f>'план 2021. - извор 01'!D26+'план 2021. - извор 04'!D26+'план 2021. - извор 07'!D26+'план 2021.-извор 08'!D26+'план 2021-извор 15'!D26+'буџетска резерва'!D26</f>
        <v>0</v>
      </c>
      <c r="E26" s="57">
        <f>'план 2021. - извор 01'!E26+'план 2021. - извор 04'!E26+'план 2021. - извор 07'!E26+'план 2021.-извор 08'!E26+'план 2021-извор 15'!E26+'буџетска резерва'!E26</f>
        <v>0</v>
      </c>
      <c r="F26" s="103">
        <f t="shared" si="1"/>
        <v>0</v>
      </c>
    </row>
    <row r="27" spans="1:6" ht="16.5" x14ac:dyDescent="0.25">
      <c r="A27" s="65">
        <v>415100</v>
      </c>
      <c r="B27" s="66" t="s">
        <v>105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4">
        <f t="shared" si="1"/>
        <v>0</v>
      </c>
    </row>
    <row r="28" spans="1:6" ht="16.5" x14ac:dyDescent="0.25">
      <c r="A28" s="55">
        <v>416000</v>
      </c>
      <c r="B28" s="56" t="s">
        <v>106</v>
      </c>
      <c r="C28" s="57">
        <f>'план 2021. - извор 01'!C28+'план 2021. - извор 04'!C28+'план 2021. - извор 07'!C28+'план 2021.-извор 08'!C28+'план 2021-извор 15'!C28+'буџетска резерва'!C28</f>
        <v>0</v>
      </c>
      <c r="D28" s="57">
        <f>'план 2021. - извор 01'!D28+'план 2021. - извор 04'!D28+'план 2021. - извор 07'!D28+'план 2021.-извор 08'!D28+'план 2021-извор 15'!D28+'буџетска резерва'!D28</f>
        <v>0</v>
      </c>
      <c r="E28" s="57">
        <f>'план 2021. - извор 01'!E28+'план 2021. - извор 04'!E28+'план 2021. - извор 07'!E28+'план 2021.-извор 08'!E28+'план 2021-извор 15'!E28+'буџетска резерва'!E28</f>
        <v>0</v>
      </c>
      <c r="F28" s="103">
        <f t="shared" si="1"/>
        <v>0</v>
      </c>
    </row>
    <row r="29" spans="1:6" ht="16.5" x14ac:dyDescent="0.25">
      <c r="A29" s="60">
        <v>416100</v>
      </c>
      <c r="B29" s="61" t="s">
        <v>107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4">
        <f t="shared" si="1"/>
        <v>0</v>
      </c>
    </row>
    <row r="30" spans="1:6" ht="16.5" x14ac:dyDescent="0.25">
      <c r="A30" s="50">
        <v>420000</v>
      </c>
      <c r="B30" s="51" t="s">
        <v>14</v>
      </c>
      <c r="C30" s="52">
        <f>'план 2021. - извор 01'!C30+'план 2021. - извор 04'!C30+'план 2021. - извор 07'!C30+'план 2021.-извор 08'!C30+'план 2021-извор 15'!C30+'буџетска резерва'!C30</f>
        <v>40818446</v>
      </c>
      <c r="D30" s="52">
        <f>'план 2021. - извор 01'!D30+'план 2021. - извор 04'!D30+'план 2021. - извор 07'!D30+'план 2021.-извор 08'!D30+'план 2021-извор 15'!D30+'буџетска резерва'!D30</f>
        <v>9000000</v>
      </c>
      <c r="E30" s="52">
        <f>'план 2021. - извор 01'!E30+'план 2021. - извор 04'!E30+'план 2021. - извор 07'!E30+'план 2021.-извор 08'!E30+'план 2021-извор 15'!E30+'буџетска резерва'!E30</f>
        <v>71000000</v>
      </c>
      <c r="F30" s="102">
        <f t="shared" si="1"/>
        <v>120818446</v>
      </c>
    </row>
    <row r="31" spans="1:6" ht="16.5" x14ac:dyDescent="0.25">
      <c r="A31" s="55">
        <v>421000</v>
      </c>
      <c r="B31" s="56" t="s">
        <v>15</v>
      </c>
      <c r="C31" s="57">
        <f>'план 2021. - извор 01'!C31+'план 2021. - извор 04'!C31+'план 2021. - извор 07'!C31+'план 2021.-извор 08'!C31+'план 2021-извор 15'!C31+'буџетска резерва'!C31</f>
        <v>17147190</v>
      </c>
      <c r="D31" s="57">
        <f>'план 2021. - извор 01'!D31+'план 2021. - извор 04'!D31+'план 2021. - извор 07'!D31+'план 2021.-извор 08'!D31+'план 2021-извор 15'!D31+'буџетска резерва'!D31</f>
        <v>0</v>
      </c>
      <c r="E31" s="57">
        <f>'план 2021. - извор 01'!E31+'план 2021. - извор 04'!E31+'план 2021. - извор 07'!E31+'план 2021.-извор 08'!E31+'план 2021-извор 15'!E31+'буџетска резерва'!E31</f>
        <v>1200000</v>
      </c>
      <c r="F31" s="103">
        <f t="shared" si="1"/>
        <v>18347190</v>
      </c>
    </row>
    <row r="32" spans="1:6" ht="16.5" x14ac:dyDescent="0.25">
      <c r="A32" s="65">
        <v>421100</v>
      </c>
      <c r="B32" s="66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300000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4">
        <f t="shared" si="1"/>
        <v>300000</v>
      </c>
    </row>
    <row r="33" spans="1:6" ht="16.5" x14ac:dyDescent="0.25">
      <c r="A33" s="65">
        <v>421200</v>
      </c>
      <c r="B33" s="66" t="s">
        <v>108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2640000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4">
        <f t="shared" si="1"/>
        <v>2640000</v>
      </c>
    </row>
    <row r="34" spans="1:6" ht="16.5" x14ac:dyDescent="0.25">
      <c r="A34" s="65">
        <v>421221</v>
      </c>
      <c r="B34" s="66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4">
        <f t="shared" si="1"/>
        <v>0</v>
      </c>
    </row>
    <row r="35" spans="1:6" ht="16.5" x14ac:dyDescent="0.25">
      <c r="A35" s="65">
        <v>421222</v>
      </c>
      <c r="B35" s="66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4">
        <f t="shared" si="1"/>
        <v>0</v>
      </c>
    </row>
    <row r="36" spans="1:6" ht="16.5" x14ac:dyDescent="0.2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5410000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4">
        <f t="shared" si="1"/>
        <v>5410000</v>
      </c>
    </row>
    <row r="37" spans="1:6" ht="16.5" x14ac:dyDescent="0.25">
      <c r="A37" s="60">
        <v>421311</v>
      </c>
      <c r="B37" s="61" t="s">
        <v>109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510000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4">
        <f t="shared" si="1"/>
        <v>510000</v>
      </c>
    </row>
    <row r="38" spans="1:6" ht="16.5" x14ac:dyDescent="0.25">
      <c r="A38" s="60">
        <v>421321</v>
      </c>
      <c r="B38" s="61" t="s">
        <v>113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4">
        <f t="shared" si="1"/>
        <v>0</v>
      </c>
    </row>
    <row r="39" spans="1:6" ht="16.5" x14ac:dyDescent="0.25">
      <c r="A39" s="60">
        <v>421323</v>
      </c>
      <c r="B39" s="61" t="s">
        <v>110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3807936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4">
        <f t="shared" si="1"/>
        <v>3807936</v>
      </c>
    </row>
    <row r="40" spans="1:6" ht="16.5" x14ac:dyDescent="0.2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635000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4">
        <f t="shared" si="1"/>
        <v>635000</v>
      </c>
    </row>
    <row r="41" spans="1:6" ht="16.5" x14ac:dyDescent="0.2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2358720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4">
        <f t="shared" si="1"/>
        <v>2358720</v>
      </c>
    </row>
    <row r="42" spans="1:6" ht="16.5" x14ac:dyDescent="0.2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3000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4">
        <f t="shared" si="1"/>
        <v>3000</v>
      </c>
    </row>
    <row r="43" spans="1:6" ht="16.5" x14ac:dyDescent="0.2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762534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4">
        <f t="shared" si="1"/>
        <v>762534</v>
      </c>
    </row>
    <row r="44" spans="1:6" ht="16.5" x14ac:dyDescent="0.2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0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4">
        <f t="shared" si="1"/>
        <v>0</v>
      </c>
    </row>
    <row r="45" spans="1:6" ht="16.5" x14ac:dyDescent="0.2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720000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1200000</v>
      </c>
      <c r="F45" s="64">
        <f t="shared" si="1"/>
        <v>1920000</v>
      </c>
    </row>
    <row r="46" spans="1:6" ht="16.5" x14ac:dyDescent="0.2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4">
        <f t="shared" si="1"/>
        <v>0</v>
      </c>
    </row>
    <row r="47" spans="1:6" ht="16.5" x14ac:dyDescent="0.25">
      <c r="A47" s="65">
        <v>421900</v>
      </c>
      <c r="B47" s="66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4">
        <f t="shared" si="1"/>
        <v>0</v>
      </c>
    </row>
    <row r="48" spans="1:6" ht="16.5" x14ac:dyDescent="0.25">
      <c r="A48" s="55">
        <v>422000</v>
      </c>
      <c r="B48" s="56" t="s">
        <v>27</v>
      </c>
      <c r="C48" s="57">
        <f>'план 2021. - извор 01'!C48+'план 2021. - извор 04'!C48+'план 2021. - извор 07'!C48+'план 2021.-извор 08'!C48+'план 2021-извор 15'!C48+'буџетска резерва'!C48</f>
        <v>489000</v>
      </c>
      <c r="D48" s="57">
        <f>'план 2021. - извор 01'!D48+'план 2021. - извор 04'!D48+'план 2021. - извор 07'!D48+'план 2021.-извор 08'!D48+'план 2021-извор 15'!D48+'буџетска резерва'!D48</f>
        <v>0</v>
      </c>
      <c r="E48" s="57">
        <f>'план 2021. - извор 01'!E48+'план 2021. - извор 04'!E48+'план 2021. - извор 07'!E48+'план 2021.-извор 08'!E48+'план 2021-извор 15'!E48+'буџетска резерва'!E48</f>
        <v>0</v>
      </c>
      <c r="F48" s="103">
        <f t="shared" si="1"/>
        <v>489000</v>
      </c>
    </row>
    <row r="49" spans="1:6" ht="16.5" x14ac:dyDescent="0.25">
      <c r="A49" s="65">
        <v>422100</v>
      </c>
      <c r="B49" s="66" t="s">
        <v>111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184000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4">
        <f t="shared" si="1"/>
        <v>184000</v>
      </c>
    </row>
    <row r="50" spans="1:6" ht="16.5" x14ac:dyDescent="0.25">
      <c r="A50" s="65">
        <v>422200</v>
      </c>
      <c r="B50" s="66" t="s">
        <v>112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4">
        <f t="shared" si="1"/>
        <v>0</v>
      </c>
    </row>
    <row r="51" spans="1:6" ht="16.5" x14ac:dyDescent="0.25">
      <c r="A51" s="65">
        <v>422300</v>
      </c>
      <c r="B51" s="66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150000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4">
        <f t="shared" si="1"/>
        <v>150000</v>
      </c>
    </row>
    <row r="52" spans="1:6" ht="16.5" x14ac:dyDescent="0.25">
      <c r="A52" s="65">
        <v>422900</v>
      </c>
      <c r="B52" s="66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155000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4">
        <f t="shared" si="1"/>
        <v>155000</v>
      </c>
    </row>
    <row r="53" spans="1:6" ht="16.5" x14ac:dyDescent="0.25">
      <c r="A53" s="55">
        <v>423000</v>
      </c>
      <c r="B53" s="56" t="s">
        <v>30</v>
      </c>
      <c r="C53" s="57">
        <f>'план 2021. - извор 01'!C53+'план 2021. - извор 04'!C53+'план 2021. - извор 07'!C53+'план 2021.-извор 08'!C53+'план 2021-извор 15'!C53+'буџетска резерва'!C53</f>
        <v>13631256</v>
      </c>
      <c r="D53" s="57">
        <f>'план 2021. - извор 01'!D53+'план 2021. - извор 04'!D53+'план 2021. - извор 07'!D53+'план 2021.-извор 08'!D53+'план 2021-извор 15'!D53+'буџетска резерва'!D53</f>
        <v>0</v>
      </c>
      <c r="E53" s="57">
        <f>'план 2021. - извор 01'!E53+'план 2021. - извор 04'!E53+'план 2021. - извор 07'!E53+'план 2021.-извор 08'!E53+'план 2021-извор 15'!E53+'буџетска резерва'!E53</f>
        <v>3200000</v>
      </c>
      <c r="F53" s="103">
        <f t="shared" si="1"/>
        <v>16831256</v>
      </c>
    </row>
    <row r="54" spans="1:6" ht="16.5" x14ac:dyDescent="0.25">
      <c r="A54" s="65">
        <v>423100</v>
      </c>
      <c r="B54" s="66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501250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200000</v>
      </c>
      <c r="F54" s="64">
        <f t="shared" si="1"/>
        <v>701250</v>
      </c>
    </row>
    <row r="55" spans="1:6" ht="16.5" x14ac:dyDescent="0.2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72000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4">
        <f t="shared" si="1"/>
        <v>72000</v>
      </c>
    </row>
    <row r="56" spans="1:6" ht="16.5" x14ac:dyDescent="0.25">
      <c r="A56" s="65">
        <v>423300</v>
      </c>
      <c r="B56" s="66" t="s">
        <v>114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34000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4">
        <f t="shared" si="1"/>
        <v>34000</v>
      </c>
    </row>
    <row r="57" spans="1:6" ht="16.5" x14ac:dyDescent="0.25">
      <c r="A57" s="65">
        <v>423400</v>
      </c>
      <c r="B57" s="66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1584000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1000000</v>
      </c>
      <c r="F57" s="64">
        <f t="shared" si="1"/>
        <v>2584000</v>
      </c>
    </row>
    <row r="58" spans="1:6" ht="16.5" x14ac:dyDescent="0.2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8160006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500000</v>
      </c>
      <c r="F58" s="64">
        <f t="shared" si="1"/>
        <v>8660006</v>
      </c>
    </row>
    <row r="59" spans="1:6" ht="16.5" x14ac:dyDescent="0.25">
      <c r="A59" s="65">
        <v>423600</v>
      </c>
      <c r="B59" s="66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30000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4">
        <f t="shared" si="1"/>
        <v>30000</v>
      </c>
    </row>
    <row r="60" spans="1:6" ht="16.5" x14ac:dyDescent="0.25">
      <c r="A60" s="65">
        <v>423700</v>
      </c>
      <c r="B60" s="66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270000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4">
        <f t="shared" si="1"/>
        <v>270000</v>
      </c>
    </row>
    <row r="61" spans="1:6" ht="16.5" x14ac:dyDescent="0.2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2980000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1500000</v>
      </c>
      <c r="F61" s="64">
        <f t="shared" si="1"/>
        <v>4480000</v>
      </c>
    </row>
    <row r="62" spans="1:6" ht="16.5" x14ac:dyDescent="0.25">
      <c r="A62" s="55">
        <v>424000</v>
      </c>
      <c r="B62" s="56" t="s">
        <v>38</v>
      </c>
      <c r="C62" s="57">
        <f>'план 2021. - извор 01'!C62+'план 2021. - извор 04'!C62+'план 2021. - извор 07'!C62+'план 2021.-извор 08'!C62+'план 2021-извор 15'!C62+'буџетска резерва'!C62</f>
        <v>6504600</v>
      </c>
      <c r="D62" s="57">
        <f>'план 2021. - извор 01'!D62+'план 2021. - извор 04'!D62+'план 2021. - извор 07'!D62+'план 2021.-извор 08'!D62+'план 2021-извор 15'!D62+'буџетска резерва'!D62</f>
        <v>9000000</v>
      </c>
      <c r="E62" s="57">
        <f>'план 2021. - извор 01'!E62+'план 2021. - извор 04'!E62+'план 2021. - извор 07'!E62+'план 2021.-извор 08'!E62+'план 2021-извор 15'!E62+'буџетска резерва'!E62</f>
        <v>66600000</v>
      </c>
      <c r="F62" s="103">
        <f t="shared" si="1"/>
        <v>82104600</v>
      </c>
    </row>
    <row r="63" spans="1:6" ht="16.5" x14ac:dyDescent="0.25">
      <c r="A63" s="65">
        <v>424200</v>
      </c>
      <c r="B63" s="66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6484600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9000000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65600000</v>
      </c>
      <c r="F63" s="64">
        <f t="shared" si="1"/>
        <v>81084600</v>
      </c>
    </row>
    <row r="64" spans="1:6" ht="16.5" x14ac:dyDescent="0.25">
      <c r="A64" s="65">
        <v>424300</v>
      </c>
      <c r="B64" s="66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20000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4">
        <f t="shared" si="1"/>
        <v>20000</v>
      </c>
    </row>
    <row r="65" spans="1:6" ht="16.5" x14ac:dyDescent="0.25">
      <c r="A65" s="65">
        <v>424600</v>
      </c>
      <c r="B65" s="66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4">
        <f t="shared" si="1"/>
        <v>0</v>
      </c>
    </row>
    <row r="66" spans="1:6" ht="16.5" x14ac:dyDescent="0.25">
      <c r="A66" s="65">
        <v>424900</v>
      </c>
      <c r="B66" s="66" t="s">
        <v>115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1000000</v>
      </c>
      <c r="F66" s="64">
        <f t="shared" si="1"/>
        <v>1000000</v>
      </c>
    </row>
    <row r="67" spans="1:6" ht="16.5" x14ac:dyDescent="0.25">
      <c r="A67" s="55">
        <v>425000</v>
      </c>
      <c r="B67" s="56" t="s">
        <v>42</v>
      </c>
      <c r="C67" s="57">
        <f>'план 2021. - извор 01'!C67+'план 2021. - извор 04'!C67+'план 2021. - извор 07'!C67+'план 2021.-извор 08'!C67+'план 2021-извор 15'!C67+'буџетска резерва'!C67</f>
        <v>1132400</v>
      </c>
      <c r="D67" s="57">
        <f>'план 2021. - извор 01'!D67+'план 2021. - извор 04'!D67+'план 2021. - извор 07'!D67+'план 2021.-извор 08'!D67+'план 2021-извор 15'!D67+'буџетска резерва'!D67</f>
        <v>0</v>
      </c>
      <c r="E67" s="57">
        <f>'план 2021. - извор 01'!E67+'план 2021. - извор 04'!E67+'план 2021. - извор 07'!E67+'план 2021.-извор 08'!E67+'план 2021-извор 15'!E67+'буџетска резерва'!E67</f>
        <v>0</v>
      </c>
      <c r="F67" s="103">
        <f t="shared" si="1"/>
        <v>1132400</v>
      </c>
    </row>
    <row r="68" spans="1:6" ht="16.5" x14ac:dyDescent="0.25">
      <c r="A68" s="60">
        <v>425100</v>
      </c>
      <c r="B68" s="61" t="s">
        <v>116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742400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4">
        <f t="shared" si="1"/>
        <v>742400</v>
      </c>
    </row>
    <row r="69" spans="1:6" ht="16.5" x14ac:dyDescent="0.25">
      <c r="A69" s="60">
        <v>425200</v>
      </c>
      <c r="B69" s="61" t="s">
        <v>117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390000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4">
        <f t="shared" si="1"/>
        <v>390000</v>
      </c>
    </row>
    <row r="70" spans="1:6" ht="16.5" x14ac:dyDescent="0.25">
      <c r="A70" s="55">
        <v>426000</v>
      </c>
      <c r="B70" s="56" t="s">
        <v>43</v>
      </c>
      <c r="C70" s="57">
        <f>'план 2021. - извор 01'!C70+'план 2021. - извор 04'!C70+'план 2021. - извор 07'!C70+'план 2021.-извор 08'!C70+'план 2021-извор 15'!C70+'буџетска резерва'!C70</f>
        <v>1914000</v>
      </c>
      <c r="D70" s="57">
        <f>'план 2021. - извор 01'!D70+'план 2021. - извор 04'!D70+'план 2021. - извор 07'!D70+'план 2021.-извор 08'!D70+'план 2021-извор 15'!D70+'буџетска резерва'!D70</f>
        <v>0</v>
      </c>
      <c r="E70" s="57">
        <f>'план 2021. - извор 01'!E70+'план 2021. - извор 04'!E70+'план 2021. - извор 07'!E70+'план 2021.-извор 08'!E70+'план 2021-извор 15'!E70+'буџетска резерва'!E70</f>
        <v>0</v>
      </c>
      <c r="F70" s="103">
        <f t="shared" si="1"/>
        <v>1914000</v>
      </c>
    </row>
    <row r="71" spans="1:6" ht="16.5" x14ac:dyDescent="0.25">
      <c r="A71" s="65">
        <v>426100</v>
      </c>
      <c r="B71" s="66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274000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4">
        <f t="shared" si="1"/>
        <v>274000</v>
      </c>
    </row>
    <row r="72" spans="1:6" ht="16.5" x14ac:dyDescent="0.25">
      <c r="A72" s="65">
        <v>426300</v>
      </c>
      <c r="B72" s="66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125000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4">
        <f t="shared" si="1"/>
        <v>125000</v>
      </c>
    </row>
    <row r="73" spans="1:6" ht="16.5" x14ac:dyDescent="0.25">
      <c r="A73" s="65">
        <v>426400</v>
      </c>
      <c r="B73" s="66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4">
        <f t="shared" si="1"/>
        <v>0</v>
      </c>
    </row>
    <row r="74" spans="1:6" ht="16.5" x14ac:dyDescent="0.25">
      <c r="A74" s="65">
        <v>426500</v>
      </c>
      <c r="B74" s="66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4">
        <f t="shared" si="1"/>
        <v>0</v>
      </c>
    </row>
    <row r="75" spans="1:6" ht="16.5" x14ac:dyDescent="0.25">
      <c r="A75" s="65">
        <v>426600</v>
      </c>
      <c r="B75" s="66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840000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4">
        <f t="shared" si="1"/>
        <v>840000</v>
      </c>
    </row>
    <row r="76" spans="1:6" ht="16.5" x14ac:dyDescent="0.2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12000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4">
        <f t="shared" si="1"/>
        <v>12000</v>
      </c>
    </row>
    <row r="77" spans="1:6" ht="16.5" x14ac:dyDescent="0.2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663000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4">
        <f t="shared" si="1"/>
        <v>663000</v>
      </c>
    </row>
    <row r="78" spans="1:6" ht="16.5" x14ac:dyDescent="0.25">
      <c r="A78" s="50">
        <v>430000</v>
      </c>
      <c r="B78" s="51" t="s">
        <v>118</v>
      </c>
      <c r="C78" s="52">
        <f>'план 2021. - извор 01'!C78+'план 2021. - извор 04'!C78+'план 2021. - извор 07'!C78+'план 2021.-извор 08'!C78+'план 2021-извор 15'!C78+'буџетска резерва'!C78</f>
        <v>0</v>
      </c>
      <c r="D78" s="52">
        <f>'план 2021. - извор 01'!D78+'план 2021. - извор 04'!D78+'план 2021. - извор 07'!D78+'план 2021.-извор 08'!D78+'план 2021-извор 15'!D78+'буџетска резерва'!D78</f>
        <v>0</v>
      </c>
      <c r="E78" s="52">
        <f>'план 2021. - извор 01'!E78+'план 2021. - извор 04'!E78+'план 2021. - извор 07'!E78+'план 2021.-извор 08'!E78+'план 2021-извор 15'!E78+'буџетска резерва'!E78</f>
        <v>0</v>
      </c>
      <c r="F78" s="102">
        <f t="shared" si="1"/>
        <v>0</v>
      </c>
    </row>
    <row r="79" spans="1:6" ht="16.5" x14ac:dyDescent="0.25">
      <c r="A79" s="55">
        <v>431000</v>
      </c>
      <c r="B79" s="56" t="s">
        <v>119</v>
      </c>
      <c r="C79" s="57">
        <f>'план 2021. - извор 01'!C79+'план 2021. - извор 04'!C79+'план 2021. - извор 07'!C79+'план 2021.-извор 08'!C79+'план 2021-извор 15'!C79+'буџетска резерва'!C79</f>
        <v>0</v>
      </c>
      <c r="D79" s="57">
        <f>'план 2021. - извор 01'!D79+'план 2021. - извор 04'!D79+'план 2021. - извор 07'!D79+'план 2021.-извор 08'!D79+'план 2021-извор 15'!D79+'буџетска резерва'!D79</f>
        <v>0</v>
      </c>
      <c r="E79" s="57">
        <f>'план 2021. - извор 01'!E79+'план 2021. - извор 04'!E79+'план 2021. - извор 07'!E79+'план 2021.-извор 08'!E79+'план 2021-извор 15'!E79+'буџетска резерва'!E79</f>
        <v>0</v>
      </c>
      <c r="F79" s="103">
        <f t="shared" si="1"/>
        <v>0</v>
      </c>
    </row>
    <row r="80" spans="1:6" ht="16.5" x14ac:dyDescent="0.25">
      <c r="A80" s="65">
        <v>431100</v>
      </c>
      <c r="B80" s="66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4">
        <f t="shared" si="1"/>
        <v>0</v>
      </c>
    </row>
    <row r="81" spans="1:6" ht="16.5" x14ac:dyDescent="0.25">
      <c r="A81" s="65">
        <v>431200</v>
      </c>
      <c r="B81" s="66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4">
        <f t="shared" si="1"/>
        <v>0</v>
      </c>
    </row>
    <row r="82" spans="1:6" ht="16.5" x14ac:dyDescent="0.25">
      <c r="A82" s="69">
        <v>440000</v>
      </c>
      <c r="B82" s="70" t="s">
        <v>120</v>
      </c>
      <c r="C82" s="52">
        <f>'план 2021. - извор 01'!C82+'план 2021. - извор 04'!C82+'план 2021. - извор 07'!C82+'план 2021.-извор 08'!C82+'план 2021-извор 15'!C82+'буџетска резерва'!C82</f>
        <v>0</v>
      </c>
      <c r="D82" s="52">
        <f>'план 2021. - извор 01'!D82+'план 2021. - извор 04'!D82+'план 2021. - извор 07'!D82+'план 2021.-извор 08'!D82+'план 2021-извор 15'!D82+'буџетска резерва'!D82</f>
        <v>0</v>
      </c>
      <c r="E82" s="52">
        <f>'план 2021. - извор 01'!E82+'план 2021. - извор 04'!E82+'план 2021. - извор 07'!E82+'план 2021.-извор 08'!E82+'план 2021-извор 15'!E82+'буџетска резерва'!E82</f>
        <v>0</v>
      </c>
      <c r="F82" s="102">
        <f t="shared" si="1"/>
        <v>0</v>
      </c>
    </row>
    <row r="83" spans="1:6" ht="16.5" x14ac:dyDescent="0.25">
      <c r="A83" s="72">
        <v>441000</v>
      </c>
      <c r="B83" s="73" t="s">
        <v>121</v>
      </c>
      <c r="C83" s="57">
        <f>'план 2021. - извор 01'!C83+'план 2021. - извор 04'!C83+'план 2021. - извор 07'!C83+'план 2021.-извор 08'!C83+'план 2021-извор 15'!C83+'буџетска резерва'!C83</f>
        <v>0</v>
      </c>
      <c r="D83" s="57">
        <f>'план 2021. - извор 01'!D83+'план 2021. - извор 04'!D83+'план 2021. - извор 07'!D83+'план 2021.-извор 08'!D83+'план 2021-извор 15'!D83+'буџетска резерва'!D83</f>
        <v>0</v>
      </c>
      <c r="E83" s="57">
        <f>'план 2021. - извор 01'!E83+'план 2021. - извор 04'!E83+'план 2021. - извор 07'!E83+'план 2021.-извор 08'!E83+'план 2021-извор 15'!E83+'буџетска резерва'!E83</f>
        <v>0</v>
      </c>
      <c r="F83" s="103">
        <f t="shared" si="1"/>
        <v>0</v>
      </c>
    </row>
    <row r="84" spans="1:6" ht="16.5" x14ac:dyDescent="0.25">
      <c r="A84" s="76">
        <v>441100</v>
      </c>
      <c r="B84" s="77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4">
        <f t="shared" ref="F84:F95" si="2">C84+D84+E84</f>
        <v>0</v>
      </c>
    </row>
    <row r="85" spans="1:6" ht="16.5" x14ac:dyDescent="0.25">
      <c r="A85" s="78">
        <v>441400</v>
      </c>
      <c r="B85" s="79" t="s">
        <v>122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4">
        <f t="shared" si="2"/>
        <v>0</v>
      </c>
    </row>
    <row r="86" spans="1:6" ht="16.5" x14ac:dyDescent="0.25">
      <c r="A86" s="80">
        <v>444100</v>
      </c>
      <c r="B86" s="79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4">
        <f t="shared" si="2"/>
        <v>0</v>
      </c>
    </row>
    <row r="87" spans="1:6" ht="16.5" x14ac:dyDescent="0.25">
      <c r="A87" s="80">
        <v>444200</v>
      </c>
      <c r="B87" s="79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4">
        <f t="shared" si="2"/>
        <v>0</v>
      </c>
    </row>
    <row r="88" spans="1:6" ht="16.5" x14ac:dyDescent="0.25">
      <c r="A88" s="78">
        <v>444300</v>
      </c>
      <c r="B88" s="81" t="s">
        <v>123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4">
        <f t="shared" si="2"/>
        <v>0</v>
      </c>
    </row>
    <row r="89" spans="1:6" ht="16.5" x14ac:dyDescent="0.25">
      <c r="A89" s="50">
        <v>480000</v>
      </c>
      <c r="B89" s="51" t="s">
        <v>56</v>
      </c>
      <c r="C89" s="52">
        <f>'план 2021. - извор 01'!C89+'план 2021. - извор 04'!C89+'план 2021. - извор 07'!C89+'план 2021.-извор 08'!C89+'план 2021-извор 15'!C89+'буџетска резерва'!C89</f>
        <v>80000</v>
      </c>
      <c r="D89" s="52">
        <f>'план 2021. - извор 01'!D89+'план 2021. - извор 04'!D89+'план 2021. - извор 07'!D89+'план 2021.-извор 08'!D89+'план 2021-извор 15'!D89+'буџетска резерва'!D89</f>
        <v>0</v>
      </c>
      <c r="E89" s="52">
        <f>'план 2021. - извор 01'!E89+'план 2021. - извор 04'!E89+'план 2021. - извор 07'!E89+'план 2021.-извор 08'!E89+'план 2021-извор 15'!E89+'буџетска резерва'!E89</f>
        <v>0</v>
      </c>
      <c r="F89" s="102">
        <f t="shared" si="2"/>
        <v>80000</v>
      </c>
    </row>
    <row r="90" spans="1:6" ht="16.5" x14ac:dyDescent="0.25">
      <c r="A90" s="82">
        <v>481000</v>
      </c>
      <c r="B90" s="83" t="s">
        <v>57</v>
      </c>
      <c r="C90" s="57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57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57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03">
        <f t="shared" si="2"/>
        <v>0</v>
      </c>
    </row>
    <row r="91" spans="1:6" ht="16.5" x14ac:dyDescent="0.25">
      <c r="A91" s="60">
        <v>481900</v>
      </c>
      <c r="B91" s="61" t="s">
        <v>58</v>
      </c>
      <c r="C91" s="62">
        <f>'план 2021. - извор 01'!C91+'план 2021. - извор 04'!C91+'план 2021. - извор 07'!C91+'план 2021.-извор 08'!C91+'план 2021-извор 15'!C91+'буџетска резерва'!C91</f>
        <v>0</v>
      </c>
      <c r="D91" s="62">
        <f>'план 2021. - извор 01'!D91+'план 2021. - извор 04'!D91+'план 2021. - извор 07'!D91+'план 2021.-извор 08'!D91+'план 2021-извор 15'!D91+'буџетска резерва'!D91</f>
        <v>0</v>
      </c>
      <c r="E91" s="62">
        <f>'план 2021. - извор 01'!E91+'план 2021. - извор 04'!E91+'план 2021. - извор 07'!E91+'план 2021.-извор 08'!E91+'план 2021-извор 15'!E91+'буџетска резерва'!E91</f>
        <v>0</v>
      </c>
      <c r="F91" s="64">
        <f t="shared" si="2"/>
        <v>0</v>
      </c>
    </row>
    <row r="92" spans="1:6" ht="16.5" x14ac:dyDescent="0.25">
      <c r="A92" s="55">
        <v>482000</v>
      </c>
      <c r="B92" s="56" t="s">
        <v>124</v>
      </c>
      <c r="C92" s="57">
        <f>'план 2021. - извор 01'!C92+'план 2021. - извор 04'!C92+'план 2021. - извор 07'!C92+'план 2021.-извор 08'!C92+'план 2021-извор 15'!C92+'буџетска резерва'!C92</f>
        <v>80000</v>
      </c>
      <c r="D92" s="57">
        <f>'план 2021. - извор 01'!D92+'план 2021. - извор 04'!D92+'план 2021. - извор 07'!D92+'план 2021.-извор 08'!D92+'план 2021-извор 15'!D92+'буџетска резерва'!D92</f>
        <v>0</v>
      </c>
      <c r="E92" s="57">
        <f>'план 2021. - извор 01'!E92+'план 2021. - извор 04'!E92+'план 2021. - извор 07'!E92+'план 2021.-извор 08'!E92+'план 2021-извор 15'!E92+'буџетска резерва'!E92</f>
        <v>0</v>
      </c>
      <c r="F92" s="103">
        <f t="shared" si="2"/>
        <v>80000</v>
      </c>
    </row>
    <row r="93" spans="1:6" ht="16.5" x14ac:dyDescent="0.25">
      <c r="A93" s="65">
        <v>482100</v>
      </c>
      <c r="B93" s="66" t="s">
        <v>59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70000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4">
        <f t="shared" si="2"/>
        <v>70000</v>
      </c>
    </row>
    <row r="94" spans="1:6" ht="16.5" x14ac:dyDescent="0.25">
      <c r="A94" s="65">
        <v>482200</v>
      </c>
      <c r="B94" s="66" t="s">
        <v>60</v>
      </c>
      <c r="C94" s="62">
        <f>'план 2021. - извор 01'!C94+'план 2021. - извор 04'!C94+'план 2021. - извор 07'!C94+'план 2021.-извор 08'!C94+'план 2021-извор 15'!C94+'буџетска резерва'!C94</f>
        <v>10000</v>
      </c>
      <c r="D94" s="62">
        <f>'план 2021. - извор 01'!D94+'план 2021. - извор 04'!D94+'план 2021. - извор 07'!D94+'план 2021.-извор 08'!D94+'план 2021-извор 15'!D94+'буџетска резерва'!D94</f>
        <v>0</v>
      </c>
      <c r="E94" s="62">
        <f>'план 2021. - извор 01'!E94+'план 2021. - извор 04'!E94+'план 2021. - извор 07'!E94+'план 2021.-извор 08'!E94+'план 2021-извор 15'!E94+'буџетска резерва'!E94</f>
        <v>0</v>
      </c>
      <c r="F94" s="64">
        <f t="shared" si="2"/>
        <v>10000</v>
      </c>
    </row>
    <row r="95" spans="1:6" ht="16.5" x14ac:dyDescent="0.25">
      <c r="A95" s="55">
        <v>483000</v>
      </c>
      <c r="B95" s="56" t="s">
        <v>125</v>
      </c>
      <c r="C95" s="57">
        <f>'план 2021. - извор 01'!C95+'план 2021. - извор 04'!C95+'план 2021. - извор 07'!C95+'план 2021.-извор 08'!C95+'план 2021-извор 15'!C95+'буџетска резерва'!C95</f>
        <v>0</v>
      </c>
      <c r="D95" s="57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57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103">
        <f t="shared" si="2"/>
        <v>0</v>
      </c>
    </row>
    <row r="96" spans="1:6" ht="16.5" x14ac:dyDescent="0.25">
      <c r="A96" s="65">
        <v>483100</v>
      </c>
      <c r="B96" s="66" t="s">
        <v>126</v>
      </c>
      <c r="C96" s="62">
        <f>'план 2021. - извор 01'!C96+'план 2021. - извор 04'!C96+'план 2021. - извор 07'!C96+'план 2021.-извор 08'!C96+'план 2021-извор 15'!C96+'буџетска резерва'!C96</f>
        <v>0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4">
        <f>C96+D96+E96</f>
        <v>0</v>
      </c>
    </row>
    <row r="97" spans="1:6" ht="33" x14ac:dyDescent="0.25">
      <c r="A97" s="55">
        <v>485000</v>
      </c>
      <c r="B97" s="101" t="s">
        <v>127</v>
      </c>
      <c r="C97" s="57">
        <f>'план 2021. - извор 01'!C97+'план 2021. - извор 04'!C97+'план 2021. - извор 07'!C97+'план 2021.-извор 08'!C97+'план 2021-извор 15'!C97+'буџетска резерва'!C97</f>
        <v>0</v>
      </c>
      <c r="D97" s="57">
        <f>'план 2021. - извор 01'!D97+'план 2021. - извор 04'!D97+'план 2021. - извор 07'!D97+'план 2021.-извор 08'!D97+'план 2021-извор 15'!D97+'буџетска резерва'!D97</f>
        <v>0</v>
      </c>
      <c r="E97" s="57">
        <f>'план 2021. - извор 01'!E97+'план 2021. - извор 04'!E97+'план 2021. - извор 07'!E97+'план 2021.-извор 08'!E97+'план 2021-извор 15'!E97+'буџетска резерва'!E97</f>
        <v>0</v>
      </c>
      <c r="F97" s="103">
        <f t="shared" ref="F97" si="3">C97+D97+E97</f>
        <v>0</v>
      </c>
    </row>
    <row r="98" spans="1:6" ht="16.5" x14ac:dyDescent="0.25">
      <c r="A98" s="65">
        <v>485100</v>
      </c>
      <c r="B98" s="66" t="s">
        <v>128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4">
        <f>C98+D98+E98</f>
        <v>0</v>
      </c>
    </row>
    <row r="99" spans="1:6" ht="16.5" x14ac:dyDescent="0.25">
      <c r="A99" s="86">
        <v>500000</v>
      </c>
      <c r="B99" s="87" t="s">
        <v>97</v>
      </c>
      <c r="C99" s="48">
        <f>'план 2021. - извор 01'!C99+'план 2021. - извор 04'!C99+'план 2021. - извор 07'!C99+'план 2021.-извор 08'!C99+'план 2021-извор 15'!C99+'буџетска резерва'!C99</f>
        <v>1221000</v>
      </c>
      <c r="D99" s="48">
        <f>'план 2021. - извор 01'!D99+'план 2021. - извор 04'!D99+'план 2021. - извор 07'!D99+'план 2021.-извор 08'!D99+'план 2021-извор 15'!D99+'буџетска резерва'!D99</f>
        <v>0</v>
      </c>
      <c r="E99" s="48">
        <f>'план 2021. - извор 01'!E99+'план 2021. - извор 04'!E99+'план 2021. - извор 07'!E99+'план 2021.-извор 08'!E99+'план 2021-извор 15'!E99+'буџетска резерва'!E99</f>
        <v>0</v>
      </c>
      <c r="F99" s="49">
        <f>C99+D99+E99</f>
        <v>1221000</v>
      </c>
    </row>
    <row r="100" spans="1:6" ht="16.5" x14ac:dyDescent="0.25">
      <c r="A100" s="50">
        <v>510000</v>
      </c>
      <c r="B100" s="51" t="s">
        <v>61</v>
      </c>
      <c r="C100" s="52">
        <f>'план 2021. - извор 01'!C100+'план 2021. - извор 04'!C100+'план 2021. - извор 07'!C100+'план 2021.-извор 08'!C100+'план 2021-извор 15'!C100+'буџетска резерва'!C100</f>
        <v>1221000</v>
      </c>
      <c r="D100" s="52">
        <f>'план 2021. - извор 01'!D100+'план 2021. - извор 04'!D100+'план 2021. - извор 07'!D100+'план 2021.-извор 08'!D100+'план 2021-извор 15'!D100+'буџетска резерва'!D100</f>
        <v>0</v>
      </c>
      <c r="E100" s="5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102">
        <f t="shared" ref="F100:F101" si="4">C100+D100+E100</f>
        <v>1221000</v>
      </c>
    </row>
    <row r="101" spans="1:6" ht="16.5" x14ac:dyDescent="0.25">
      <c r="A101" s="55">
        <v>511000</v>
      </c>
      <c r="B101" s="56" t="s">
        <v>62</v>
      </c>
      <c r="C101" s="57">
        <f>'план 2021. - извор 01'!C101+'план 2021. - извор 04'!C101+'план 2021. - извор 07'!C101+'план 2021.-извор 08'!C101+'план 2021-извор 15'!C101+'буџетска резерва'!C101</f>
        <v>0</v>
      </c>
      <c r="D101" s="57">
        <f>'план 2021. - извор 01'!D101+'план 2021. - извор 04'!D101+'план 2021. - извор 07'!D101+'план 2021.-извор 08'!D101+'план 2021-извор 15'!D101+'буџетска резерва'!D101</f>
        <v>0</v>
      </c>
      <c r="E101" s="57">
        <f>'план 2021. - извор 01'!E101+'план 2021. - извор 04'!E101+'план 2021. - извор 07'!E101+'план 2021.-извор 08'!E101+'план 2021-извор 15'!E101+'буџетска резерва'!E101</f>
        <v>0</v>
      </c>
      <c r="F101" s="103">
        <f t="shared" si="4"/>
        <v>0</v>
      </c>
    </row>
    <row r="102" spans="1:6" ht="16.5" x14ac:dyDescent="0.25">
      <c r="A102" s="65">
        <v>511300</v>
      </c>
      <c r="B102" s="66" t="s">
        <v>63</v>
      </c>
      <c r="C102" s="62">
        <f>'план 2021. - извор 01'!C102+'план 2021. - извор 04'!C102+'план 2021. - извор 07'!C102+'план 2021.-извор 08'!C102+'план 2021-извор 15'!C102+'буџетска резерва'!C102</f>
        <v>0</v>
      </c>
      <c r="D102" s="62">
        <f>'план 2021. - извор 01'!D102+'план 2021. - извор 04'!D102+'план 2021. - извор 07'!D102+'план 2021.-извор 08'!D102+'план 2021-извор 15'!D102+'буџетска резерва'!D102</f>
        <v>0</v>
      </c>
      <c r="E102" s="62">
        <f>'план 2021. - извор 01'!E102+'план 2021. - извор 04'!E102+'план 2021. - извор 07'!E102+'план 2021.-извор 08'!E102+'план 2021-извор 15'!E102+'буџетска резерва'!E102</f>
        <v>0</v>
      </c>
      <c r="F102" s="64">
        <f>C102+D102+E102</f>
        <v>0</v>
      </c>
    </row>
    <row r="103" spans="1:6" ht="16.5" x14ac:dyDescent="0.25">
      <c r="A103" s="65">
        <v>511400</v>
      </c>
      <c r="B103" s="66" t="s">
        <v>98</v>
      </c>
      <c r="C103" s="62">
        <f>'план 2021. - извор 01'!C103+'план 2021. - извор 04'!C103+'план 2021. - извор 07'!C103+'план 2021.-извор 08'!C103+'план 2021-извор 15'!C103+'буџетска резерва'!C103</f>
        <v>0</v>
      </c>
      <c r="D103" s="62">
        <f>'план 2021. - извор 01'!D103+'план 2021. - извор 04'!D103+'план 2021. - извор 07'!D103+'план 2021.-извор 08'!D103+'план 2021-извор 15'!D103+'буџетска резерва'!D103</f>
        <v>0</v>
      </c>
      <c r="E103" s="62">
        <f>'план 2021. - извор 01'!E103+'план 2021. - извор 04'!E103+'план 2021. - извор 07'!E103+'план 2021.-извор 08'!E103+'план 2021-извор 15'!E103+'буџетска резерва'!E103</f>
        <v>0</v>
      </c>
      <c r="F103" s="64">
        <f>C103+D103+E103</f>
        <v>0</v>
      </c>
    </row>
    <row r="104" spans="1:6" ht="16.5" x14ac:dyDescent="0.25">
      <c r="A104" s="55">
        <v>512000</v>
      </c>
      <c r="B104" s="56" t="s">
        <v>64</v>
      </c>
      <c r="C104" s="57">
        <f>'план 2021. - извор 01'!C104+'план 2021. - извор 04'!C104+'план 2021. - извор 07'!C104+'план 2021.-извор 08'!C104+'план 2021-извор 15'!C104+'буџетска резерва'!C104</f>
        <v>1221000</v>
      </c>
      <c r="D104" s="57">
        <f>'план 2021. - извор 01'!D104+'план 2021. - извор 04'!D104+'план 2021. - извор 07'!D104+'план 2021.-извор 08'!D104+'план 2021-извор 15'!D104+'буџетска резерва'!D104</f>
        <v>0</v>
      </c>
      <c r="E104" s="57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103">
        <f t="shared" ref="F104:F109" si="5">C104+D104+E104</f>
        <v>1221000</v>
      </c>
    </row>
    <row r="105" spans="1:6" ht="16.5" x14ac:dyDescent="0.25">
      <c r="A105" s="60">
        <v>512200</v>
      </c>
      <c r="B105" s="61" t="s">
        <v>65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309000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4">
        <f t="shared" si="5"/>
        <v>309000</v>
      </c>
    </row>
    <row r="106" spans="1:6" ht="16.5" x14ac:dyDescent="0.25">
      <c r="A106" s="65">
        <v>512600</v>
      </c>
      <c r="B106" s="66" t="s">
        <v>99</v>
      </c>
      <c r="C106" s="62">
        <f>'план 2021. - извор 01'!C106+'план 2021. - извор 04'!C106+'план 2021. - извор 07'!C106+'план 2021.-извор 08'!C106+'план 2021-извор 15'!C106+'буџетска резерва'!C106</f>
        <v>240000</v>
      </c>
      <c r="D106" s="62">
        <f>'план 2021. - извор 01'!D106+'план 2021. - извор 04'!D106+'план 2021. - извор 07'!D106+'план 2021.-извор 08'!D106+'план 2021-извор 15'!D106+'буџетска резерва'!D106</f>
        <v>0</v>
      </c>
      <c r="E106" s="62">
        <f>'план 2021. - извор 01'!E106+'план 2021. - извор 04'!E106+'план 2021. - извор 07'!E106+'план 2021.-извор 08'!E106+'план 2021-извор 15'!E106+'буџетска резерва'!E106</f>
        <v>0</v>
      </c>
      <c r="F106" s="64">
        <f t="shared" si="5"/>
        <v>240000</v>
      </c>
    </row>
    <row r="107" spans="1:6" ht="16.5" x14ac:dyDescent="0.25">
      <c r="A107" s="65">
        <v>512800</v>
      </c>
      <c r="B107" s="66" t="s">
        <v>66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552000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4">
        <f t="shared" si="5"/>
        <v>552000</v>
      </c>
    </row>
    <row r="108" spans="1:6" ht="16.5" x14ac:dyDescent="0.25">
      <c r="A108" s="65">
        <v>512900</v>
      </c>
      <c r="B108" s="66" t="s">
        <v>100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120000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4">
        <f t="shared" si="5"/>
        <v>120000</v>
      </c>
    </row>
    <row r="109" spans="1:6" ht="16.5" x14ac:dyDescent="0.25">
      <c r="A109" s="55">
        <v>515000</v>
      </c>
      <c r="B109" s="56" t="s">
        <v>67</v>
      </c>
      <c r="C109" s="57">
        <f>'план 2021. - извор 01'!C109+'план 2021. - извор 04'!C109+'план 2021. - извор 07'!C109+'план 2021.-извор 08'!C109+'план 2021-извор 15'!C109+'буџетска резерва'!C109</f>
        <v>0</v>
      </c>
      <c r="D109" s="57">
        <f>'план 2021. - извор 01'!D109+'план 2021. - извор 04'!D109+'план 2021. - извор 07'!D109+'план 2021.-извор 08'!D109+'план 2021-извор 15'!D109+'буџетска резерва'!D109</f>
        <v>0</v>
      </c>
      <c r="E109" s="57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103">
        <f t="shared" si="5"/>
        <v>0</v>
      </c>
    </row>
    <row r="110" spans="1:6" ht="16.5" x14ac:dyDescent="0.25">
      <c r="A110" s="65">
        <v>515100</v>
      </c>
      <c r="B110" s="66" t="s">
        <v>68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4">
        <f>C110+D110+E110</f>
        <v>0</v>
      </c>
    </row>
    <row r="111" spans="1:6" ht="16.5" x14ac:dyDescent="0.25">
      <c r="A111" s="50">
        <v>520000</v>
      </c>
      <c r="B111" s="51" t="s">
        <v>69</v>
      </c>
      <c r="C111" s="52">
        <f>'план 2021. - извор 01'!C111+'план 2021. - извор 04'!C111+'план 2021. - извор 07'!C111+'план 2021.-извор 08'!C111+'план 2021-извор 15'!C111+'буџетска резерва'!C111</f>
        <v>0</v>
      </c>
      <c r="D111" s="52">
        <f>'план 2021. - извор 01'!D111+'план 2021. - извор 04'!D111+'план 2021. - извор 07'!D111+'план 2021.-извор 08'!D111+'план 2021-извор 15'!D111+'буџетска резерва'!D111</f>
        <v>0</v>
      </c>
      <c r="E111" s="52">
        <f>'план 2021. - извор 01'!E111+'план 2021. - извор 04'!E111+'план 2021. - извор 07'!E111+'план 2021.-извор 08'!E111+'план 2021-извор 15'!E111+'буџетска резерва'!E111</f>
        <v>0</v>
      </c>
      <c r="F111" s="102">
        <f t="shared" ref="F111:F112" si="6">C111+D111+E111</f>
        <v>0</v>
      </c>
    </row>
    <row r="112" spans="1:6" ht="16.5" x14ac:dyDescent="0.25">
      <c r="A112" s="55">
        <v>523000</v>
      </c>
      <c r="B112" s="56" t="s">
        <v>70</v>
      </c>
      <c r="C112" s="57">
        <f>'план 2021. - извор 01'!C112+'план 2021. - извор 04'!C112+'план 2021. - извор 07'!C112+'план 2021.-извор 08'!C112+'план 2021-извор 15'!C112+'буџетска резерва'!C112</f>
        <v>0</v>
      </c>
      <c r="D112" s="57">
        <f>'план 2021. - извор 01'!D112+'план 2021. - извор 04'!D112+'план 2021. - извор 07'!D112+'план 2021.-извор 08'!D112+'план 2021-извор 15'!D112+'буџетска резерва'!D112</f>
        <v>0</v>
      </c>
      <c r="E112" s="57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103">
        <f t="shared" si="6"/>
        <v>0</v>
      </c>
    </row>
    <row r="113" spans="1:6" ht="17.25" thickBot="1" x14ac:dyDescent="0.3">
      <c r="A113" s="90">
        <v>523100</v>
      </c>
      <c r="B113" s="91" t="s">
        <v>71</v>
      </c>
      <c r="C113" s="62">
        <f>'план 2021. - извор 01'!C113+'план 2021. - извор 04'!C113+'план 2021. - извор 07'!C113+'план 2021.-извор 08'!C113+'план 2021-извор 15'!C113+'буџетска резерва'!C113</f>
        <v>0</v>
      </c>
      <c r="D113" s="62">
        <f>'план 2021. - извор 01'!D113+'план 2021. - извор 04'!D113+'план 2021. - извор 07'!D113+'план 2021.-извор 08'!D113+'план 2021-извор 15'!D113+'буџетска резерва'!D113</f>
        <v>0</v>
      </c>
      <c r="E113" s="62">
        <f>'план 2021. - извор 01'!E113+'план 2021. - извор 04'!E113+'план 2021. - извор 07'!E113+'план 2021.-извор 08'!E113+'план 2021-извор 15'!E113+'буџетска резерва'!E113</f>
        <v>0</v>
      </c>
      <c r="F113" s="64">
        <f>C113+D113+E113</f>
        <v>0</v>
      </c>
    </row>
    <row r="114" spans="1:6" ht="17.25" thickBot="1" x14ac:dyDescent="0.3">
      <c r="A114" s="92" t="s">
        <v>72</v>
      </c>
      <c r="B114" s="93" t="s">
        <v>73</v>
      </c>
      <c r="C114" s="94">
        <f>C12+C99</f>
        <v>50260725</v>
      </c>
      <c r="D114" s="95">
        <f>D12+D99</f>
        <v>9000000</v>
      </c>
      <c r="E114" s="96">
        <f>E12+E99</f>
        <v>71000000</v>
      </c>
      <c r="F114" s="97">
        <f t="shared" ref="F114" si="7">SUM(C114:E114)</f>
        <v>130260725</v>
      </c>
    </row>
    <row r="115" spans="1:6" ht="16.5" x14ac:dyDescent="0.3">
      <c r="A115" s="42"/>
      <c r="B115" s="42"/>
      <c r="C115" s="42"/>
      <c r="D115" s="42"/>
      <c r="E115" s="42"/>
      <c r="F115" s="43"/>
    </row>
    <row r="116" spans="1:6" ht="16.5" x14ac:dyDescent="0.3">
      <c r="A116" s="42"/>
      <c r="B116" s="40" t="s">
        <v>74</v>
      </c>
      <c r="C116" s="40"/>
      <c r="D116" s="40"/>
      <c r="E116" s="40"/>
      <c r="F116" s="41"/>
    </row>
    <row r="117" spans="1:6" ht="16.5" x14ac:dyDescent="0.3">
      <c r="A117" s="24"/>
      <c r="B117" s="24"/>
      <c r="C117" s="24"/>
      <c r="D117" s="24"/>
      <c r="E117" s="24"/>
      <c r="F117" s="34"/>
    </row>
    <row r="118" spans="1:6" ht="16.5" x14ac:dyDescent="0.3">
      <c r="A118" s="24"/>
      <c r="B118" s="24"/>
      <c r="C118" s="33"/>
      <c r="D118" s="33"/>
      <c r="E118" s="33"/>
      <c r="F118" s="34"/>
    </row>
    <row r="119" spans="1:6" ht="16.5" x14ac:dyDescent="0.3">
      <c r="A119" s="24"/>
      <c r="B119" s="24"/>
      <c r="C119" s="33"/>
      <c r="D119" s="98"/>
      <c r="E119" s="33"/>
      <c r="F119" s="34"/>
    </row>
    <row r="120" spans="1:6" ht="16.5" x14ac:dyDescent="0.3">
      <c r="A120" s="24"/>
      <c r="B120" s="24"/>
      <c r="C120" s="33"/>
      <c r="D120" s="98"/>
      <c r="E120" s="33"/>
      <c r="F120" s="34"/>
    </row>
    <row r="121" spans="1:6" ht="16.5" x14ac:dyDescent="0.3">
      <c r="A121" s="24"/>
      <c r="B121" s="24"/>
      <c r="C121" s="35"/>
      <c r="D121" s="36"/>
      <c r="E121" s="33"/>
      <c r="F121" s="34"/>
    </row>
  </sheetData>
  <sheetProtection algorithmName="SHA-512" hashValue="X2yjnMvNu9POOid83aMOUHj4lM/+JK3vtmTarf07aTncpMapbBNVivu/OE6OH80sVTM+U5to2/+csbsDFe1oyQ==" saltValue="Zu/1hMAkP0sKgVRH4OOanQ==" spinCount="100000" sheet="1" objects="1" scenarios="1"/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план 2021. - извор 01</vt:lpstr>
      <vt:lpstr>план 2021.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2021-укупно</vt:lpstr>
      <vt:lpstr>'буџетска резерва'!Print_Area</vt:lpstr>
      <vt:lpstr>'план 2021-укупно'!Print_Area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2021-08-17T09:54:49Z</cp:lastPrinted>
  <dcterms:created xsi:type="dcterms:W3CDTF">2017-11-23T09:01:40Z</dcterms:created>
  <dcterms:modified xsi:type="dcterms:W3CDTF">2021-08-20T08:46:47Z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