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1-BUDZET\2021-Finansijski plan i program rada\2021-Finansijski plan\Fin.Plan_Rebalans3\"/>
    </mc:Choice>
  </mc:AlternateContent>
  <xr:revisionPtr revIDLastSave="0" documentId="13_ncr:1_{EBA1AD2D-900E-41C0-B4BF-D10B7027BCFA}" xr6:coauthVersionLast="47" xr6:coauthVersionMax="47" xr10:uidLastSave="{00000000-0000-0000-0000-000000000000}"/>
  <bookViews>
    <workbookView xWindow="-108" yWindow="-108" windowWidth="23256" windowHeight="12576" tabRatio="729" xr2:uid="{00000000-000D-0000-FFFF-FFFF00000000}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.-извор 15" sheetId="10" r:id="rId5"/>
    <sheet name="буџетска резерва" sheetId="6" r:id="rId6"/>
    <sheet name="план 2021.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6" l="1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4" i="6" s="1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4" i="6" s="1"/>
  <c r="F93" i="6"/>
  <c r="E92" i="6"/>
  <c r="D92" i="6"/>
  <c r="C92" i="6"/>
  <c r="F90" i="6"/>
  <c r="F89" i="6"/>
  <c r="F88" i="6"/>
  <c r="F87" i="6"/>
  <c r="F86" i="6"/>
  <c r="F85" i="6"/>
  <c r="F84" i="6"/>
  <c r="E83" i="6"/>
  <c r="D83" i="6"/>
  <c r="D82" i="6" s="1"/>
  <c r="C83" i="6"/>
  <c r="E82" i="6"/>
  <c r="C82" i="6"/>
  <c r="F81" i="6"/>
  <c r="F80" i="6"/>
  <c r="E79" i="6"/>
  <c r="E78" i="6" s="1"/>
  <c r="D79" i="6"/>
  <c r="C79" i="6"/>
  <c r="F79" i="6" s="1"/>
  <c r="D78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F48" i="6" s="1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6" i="6" s="1"/>
  <c r="F25" i="6"/>
  <c r="F24" i="6"/>
  <c r="F23" i="6"/>
  <c r="F22" i="6"/>
  <c r="E22" i="6"/>
  <c r="D22" i="6"/>
  <c r="C22" i="6"/>
  <c r="F21" i="6"/>
  <c r="E20" i="6"/>
  <c r="D20" i="6"/>
  <c r="C20" i="6"/>
  <c r="F20" i="6" s="1"/>
  <c r="F19" i="6"/>
  <c r="F18" i="6"/>
  <c r="F17" i="6"/>
  <c r="E16" i="6"/>
  <c r="D16" i="6"/>
  <c r="C16" i="6"/>
  <c r="F15" i="6"/>
  <c r="E14" i="6"/>
  <c r="E13" i="6" s="1"/>
  <c r="D14" i="6"/>
  <c r="C14" i="6"/>
  <c r="F115" i="10"/>
  <c r="E114" i="10"/>
  <c r="E113" i="10" s="1"/>
  <c r="D114" i="10"/>
  <c r="D113" i="10" s="1"/>
  <c r="C114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C102" i="10"/>
  <c r="F100" i="10"/>
  <c r="E99" i="10"/>
  <c r="D99" i="10"/>
  <c r="C99" i="10"/>
  <c r="F99" i="10" s="1"/>
  <c r="F98" i="10"/>
  <c r="E97" i="10"/>
  <c r="D97" i="10"/>
  <c r="C97" i="10"/>
  <c r="F97" i="10" s="1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D83" i="10"/>
  <c r="D82" i="10" s="1"/>
  <c r="C83" i="10"/>
  <c r="F83" i="10" s="1"/>
  <c r="E82" i="10"/>
  <c r="F81" i="10"/>
  <c r="F80" i="10"/>
  <c r="E79" i="10"/>
  <c r="E78" i="10" s="1"/>
  <c r="D79" i="10"/>
  <c r="D78" i="10" s="1"/>
  <c r="C79" i="10"/>
  <c r="C78" i="10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8" i="10" s="1"/>
  <c r="F27" i="10"/>
  <c r="E26" i="10"/>
  <c r="D26" i="10"/>
  <c r="C26" i="10"/>
  <c r="F26" i="10" s="1"/>
  <c r="F25" i="10"/>
  <c r="F24" i="10"/>
  <c r="F23" i="10"/>
  <c r="E22" i="10"/>
  <c r="F22" i="10" s="1"/>
  <c r="D22" i="10"/>
  <c r="C22" i="10"/>
  <c r="F21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F14" i="10" s="1"/>
  <c r="F115" i="9"/>
  <c r="E114" i="9"/>
  <c r="E113" i="9" s="1"/>
  <c r="D114" i="9"/>
  <c r="D113" i="9" s="1"/>
  <c r="C114" i="9"/>
  <c r="C113" i="9" s="1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3" i="9"/>
  <c r="E92" i="9"/>
  <c r="D92" i="9"/>
  <c r="C92" i="9"/>
  <c r="F90" i="9"/>
  <c r="E89" i="9"/>
  <c r="F89" i="9" s="1"/>
  <c r="D89" i="9"/>
  <c r="C89" i="9"/>
  <c r="F88" i="9"/>
  <c r="F87" i="9"/>
  <c r="F86" i="9"/>
  <c r="F85" i="9"/>
  <c r="F84" i="9"/>
  <c r="F83" i="9"/>
  <c r="E83" i="9"/>
  <c r="D83" i="9"/>
  <c r="D82" i="9" s="1"/>
  <c r="C83" i="9"/>
  <c r="C82" i="9" s="1"/>
  <c r="E82" i="9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70" i="9" s="1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8" i="9" s="1"/>
  <c r="F27" i="9"/>
  <c r="E26" i="9"/>
  <c r="D26" i="9"/>
  <c r="C26" i="9"/>
  <c r="F25" i="9"/>
  <c r="F24" i="9"/>
  <c r="F23" i="9"/>
  <c r="F22" i="9"/>
  <c r="E22" i="9"/>
  <c r="D22" i="9"/>
  <c r="C22" i="9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15" i="3"/>
  <c r="E114" i="3"/>
  <c r="E113" i="3" s="1"/>
  <c r="D114" i="3"/>
  <c r="D113" i="3" s="1"/>
  <c r="C114" i="3"/>
  <c r="F112" i="3"/>
  <c r="E111" i="3"/>
  <c r="D111" i="3"/>
  <c r="C111" i="3"/>
  <c r="F111" i="3" s="1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9" i="3" s="1"/>
  <c r="F98" i="3"/>
  <c r="E97" i="3"/>
  <c r="D97" i="3"/>
  <c r="C97" i="3"/>
  <c r="C91" i="3" s="1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C79" i="3"/>
  <c r="C78" i="3" s="1"/>
  <c r="E78" i="3"/>
  <c r="D78" i="3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F89" i="2" s="1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D79" i="2"/>
  <c r="D78" i="2" s="1"/>
  <c r="C79" i="2"/>
  <c r="F79" i="2" s="1"/>
  <c r="E78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1" i="2"/>
  <c r="E20" i="2"/>
  <c r="D20" i="2"/>
  <c r="C20" i="2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8" i="2" l="1"/>
  <c r="D13" i="9"/>
  <c r="E102" i="10"/>
  <c r="E101" i="10" s="1"/>
  <c r="F20" i="2"/>
  <c r="F92" i="2"/>
  <c r="F103" i="2"/>
  <c r="F94" i="9"/>
  <c r="F16" i="10"/>
  <c r="F103" i="10"/>
  <c r="F67" i="6"/>
  <c r="F16" i="3"/>
  <c r="F79" i="3"/>
  <c r="F14" i="9"/>
  <c r="F53" i="10"/>
  <c r="F114" i="10"/>
  <c r="F16" i="2"/>
  <c r="F22" i="3"/>
  <c r="D91" i="10"/>
  <c r="F16" i="6"/>
  <c r="E13" i="3"/>
  <c r="F70" i="3"/>
  <c r="F48" i="9"/>
  <c r="E13" i="2"/>
  <c r="F22" i="2"/>
  <c r="F20" i="10"/>
  <c r="D13" i="10"/>
  <c r="F31" i="6"/>
  <c r="F14" i="3"/>
  <c r="F28" i="3"/>
  <c r="F83" i="3"/>
  <c r="F89" i="3"/>
  <c r="E102" i="3"/>
  <c r="E101" i="3" s="1"/>
  <c r="F114" i="3"/>
  <c r="F92" i="9"/>
  <c r="F111" i="10"/>
  <c r="F78" i="3"/>
  <c r="F26" i="9"/>
  <c r="D102" i="9"/>
  <c r="D101" i="9" s="1"/>
  <c r="F28" i="6"/>
  <c r="D102" i="6"/>
  <c r="D101" i="6" s="1"/>
  <c r="F62" i="3"/>
  <c r="C113" i="6"/>
  <c r="F113" i="6" s="1"/>
  <c r="F111" i="6"/>
  <c r="F106" i="6"/>
  <c r="E102" i="6"/>
  <c r="E101" i="6" s="1"/>
  <c r="F103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C101" i="3" s="1"/>
  <c r="D102" i="3"/>
  <c r="D101" i="3" s="1"/>
  <c r="F109" i="8"/>
  <c r="F106" i="3"/>
  <c r="C103" i="8"/>
  <c r="F103" i="3"/>
  <c r="C97" i="8"/>
  <c r="F94" i="3"/>
  <c r="F95" i="8"/>
  <c r="D91" i="3"/>
  <c r="F91" i="3" s="1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9" i="8"/>
  <c r="F97" i="8"/>
  <c r="D91" i="8"/>
  <c r="F28" i="8"/>
  <c r="F14" i="8"/>
  <c r="C113" i="8"/>
  <c r="E30" i="6"/>
  <c r="E91" i="6"/>
  <c r="C30" i="6"/>
  <c r="C13" i="6"/>
  <c r="C102" i="6"/>
  <c r="C91" i="6"/>
  <c r="D12" i="10"/>
  <c r="F78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s="1"/>
  <c r="F13" i="9" l="1"/>
  <c r="F102" i="2"/>
  <c r="E12" i="2"/>
  <c r="E116" i="2" s="1"/>
  <c r="F102" i="10"/>
  <c r="D116" i="10"/>
  <c r="D12" i="3"/>
  <c r="D116" i="3" s="1"/>
  <c r="F31" i="8"/>
  <c r="C102" i="8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C101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F111" i="1" s="1"/>
  <c r="C111" i="1"/>
  <c r="F110" i="1"/>
  <c r="F109" i="1"/>
  <c r="F108" i="1"/>
  <c r="F107" i="1"/>
  <c r="E106" i="1"/>
  <c r="D106" i="1"/>
  <c r="C106" i="1"/>
  <c r="F106" i="1" s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C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E102" i="1" l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<sst xmlns="http://schemas.openxmlformats.org/spreadsheetml/2006/main" count="809" uniqueCount="152">
  <si>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</si>
  <si>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</si>
  <si>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</si>
  <si>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</si>
  <si>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</si>
  <si>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</si>
  <si>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</si>
  <si>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</si>
  <si>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</si>
  <si>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</si>
  <si>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</si>
  <si>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</si>
  <si>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</si>
  <si>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</si>
  <si>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</si>
  <si>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</si>
  <si>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</si>
  <si>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</si>
  <si>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</si>
  <si>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</si>
  <si>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</si>
  <si>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</si>
  <si>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</si>
  <si>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</si>
  <si>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</si>
  <si>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</si>
  <si>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</si>
  <si>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</si>
  <si>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</si>
  <si>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</si>
  <si>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</si>
  <si>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</si>
  <si>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</si>
  <si>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</si>
  <si>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</si>
  <si>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</si>
  <si>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</si>
  <si>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</si>
  <si>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</si>
  <si>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</si>
  <si>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</si>
  <si>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</si>
  <si>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</si>
  <si>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</si>
  <si>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</si>
  <si>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</si>
  <si>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</si>
  <si>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</si>
  <si>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</si>
  <si>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</si>
  <si>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</si>
  <si>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</si>
  <si>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</si>
  <si>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</si>
  <si>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</si>
  <si>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</si>
  <si>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</si>
  <si>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</si>
  <si>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</si>
  <si>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</si>
  <si>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</si>
  <si>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</si>
  <si>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</si>
  <si>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</si>
  <si>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</si>
  <si>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</si>
  <si>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</si>
  <si>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</si>
  <si>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</si>
  <si>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</si>
  <si>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</si>
  <si>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</si>
  <si>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</si>
  <si>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</si>
  <si>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</si>
  <si>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</si>
  <si>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</si>
  <si>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</si>
  <si>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</si>
  <si>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</si>
  <si>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</si>
  <si>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</si>
  <si>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</si>
  <si>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</si>
  <si>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</si>
  <si>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</si>
  <si>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</si>
  <si>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</si>
  <si>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</si>
  <si>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</si>
  <si>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</si>
  <si>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</si>
  <si>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</si>
  <si>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</si>
  <si>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</si>
  <si>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</si>
  <si>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</si>
  <si>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</si>
  <si>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</si>
  <si>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</si>
  <si>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</si>
  <si>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</si>
  <si>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</si>
  <si>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</si>
  <si>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</si>
  <si>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</si>
  <si>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</si>
  <si>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</si>
  <si>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</si>
  <si>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</si>
  <si>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</si>
  <si>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</si>
  <si>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</si>
  <si>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</si>
  <si>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</si>
  <si>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</si>
  <si>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</si>
  <si>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</si>
  <si>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</si>
  <si>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</si>
  <si>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</si>
  <si>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</si>
  <si>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</si>
  <si>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</si>
  <si>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</si>
  <si>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</si>
  <si>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</si>
  <si>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</si>
  <si>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</si>
  <si>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</si>
  <si>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</si>
  <si>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</si>
  <si>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</si>
  <si>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</si>
  <si>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</si>
  <si>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</si>
  <si>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</si>
  <si>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</si>
  <si>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</si>
  <si>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</si>
  <si>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</si>
  <si>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</si>
  <si>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</si>
  <si>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</si>
  <si>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</si>
  <si>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</si>
  <si>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</si>
  <si>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</si>
  <si>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ТЕАТАР ВУК</t>
  </si>
  <si>
    <t>РЕБАЛАНС 3</t>
  </si>
  <si>
    <t>План 2021</t>
  </si>
  <si>
    <t xml:space="preserve">ФИНАНСИЈСКИ ПЛАН ПРИХОДА И РАСХОДА ЗА 2021. ГОДИНУ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</si>
</sst>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4" fontId="8" fillId="17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tabSelected="1" zoomScaleNormal="100" workbookViewId="0">
      <selection activeCell="B2" sqref="B2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151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2</v>
      </c>
      <c r="D10" s="135" t="s">
        <v>3</v>
      </c>
      <c r="E10" s="125" t="s">
        <v>75</v>
      </c>
      <c r="F10" s="127" t="s">
        <v>140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38195725</v>
      </c>
      <c r="D12" s="48">
        <f>SUM(D13+D30+D78+D82+D89+D91)</f>
        <v>5000000</v>
      </c>
      <c r="E12" s="48">
        <f>SUM(E13+E30+E78+E82+E89+E91)</f>
        <v>36000000</v>
      </c>
      <c r="F12" s="49">
        <f>SUM(C12+D12+E12)</f>
        <v>79195725</v>
      </c>
    </row>
    <row r="13" spans="1:61" x14ac:dyDescent="0.25">
      <c r="A13" s="50">
        <v>410000</v>
      </c>
      <c r="B13" s="51" t="s">
        <v>5</v>
      </c>
      <c r="C13" s="52">
        <f>SUM(C14+C16+C20+C22+C26+C28)</f>
        <v>8509930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8509930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175000</v>
      </c>
    </row>
    <row r="21" spans="1:8" x14ac:dyDescent="0.25">
      <c r="A21" s="60">
        <v>413100</v>
      </c>
      <c r="B21" s="61" t="s">
        <v>11</v>
      </c>
      <c r="C21" s="62">
        <v>175000</v>
      </c>
      <c r="D21" s="62"/>
      <c r="E21" s="62"/>
      <c r="F21" s="63">
        <f t="shared" si="5"/>
        <v>175000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>
        <v>133334</v>
      </c>
      <c r="D25" s="62"/>
      <c r="E25" s="62"/>
      <c r="F25" s="63">
        <f t="shared" si="5"/>
        <v>133334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8" x14ac:dyDescent="0.25">
      <c r="A29" s="60">
        <v>416100</v>
      </c>
      <c r="B29" s="61" t="s">
        <v>105</v>
      </c>
      <c r="C29" s="124">
        <v>448651</v>
      </c>
      <c r="D29" s="62"/>
      <c r="E29" s="62"/>
      <c r="F29" s="63">
        <f t="shared" si="5"/>
        <v>448651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29685795</v>
      </c>
      <c r="D30" s="53">
        <f>SUM(D31+D48+D53+D62+D67+D70)</f>
        <v>5000000</v>
      </c>
      <c r="E30" s="53">
        <f>SUM(E31+E48+E53+E62+E67+E70)</f>
        <v>36000000</v>
      </c>
      <c r="F30" s="100">
        <f t="shared" si="5"/>
        <v>70685795</v>
      </c>
    </row>
    <row r="31" spans="1:8" x14ac:dyDescent="0.25">
      <c r="A31" s="55">
        <v>421000</v>
      </c>
      <c r="B31" s="56" t="s">
        <v>15</v>
      </c>
      <c r="C31" s="66">
        <f>SUM(C32:C47)</f>
        <v>17686539</v>
      </c>
      <c r="D31" s="67">
        <f>SUM(D32:D47)</f>
        <v>0</v>
      </c>
      <c r="E31" s="67">
        <f>SUM(E32:E47)</f>
        <v>1200000</v>
      </c>
      <c r="F31" s="101">
        <f t="shared" si="5"/>
        <v>18886539</v>
      </c>
    </row>
    <row r="32" spans="1:8" x14ac:dyDescent="0.25">
      <c r="A32" s="64">
        <v>421100</v>
      </c>
      <c r="B32" s="65" t="s">
        <v>16</v>
      </c>
      <c r="C32" s="124">
        <v>250000</v>
      </c>
      <c r="D32" s="62"/>
      <c r="E32" s="62"/>
      <c r="F32" s="63">
        <f t="shared" ref="F32:F47" si="9">C32+D32+E32</f>
        <v>250000</v>
      </c>
    </row>
    <row r="33" spans="1:6" x14ac:dyDescent="0.25">
      <c r="A33" s="64">
        <v>421200</v>
      </c>
      <c r="B33" s="65" t="s">
        <v>106</v>
      </c>
      <c r="C33" s="62">
        <v>2640000</v>
      </c>
      <c r="D33" s="62"/>
      <c r="E33" s="62"/>
      <c r="F33" s="63">
        <f t="shared" si="9"/>
        <v>2640000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124">
        <v>6410000</v>
      </c>
      <c r="D36" s="62"/>
      <c r="E36" s="62"/>
      <c r="F36" s="63">
        <f t="shared" si="9"/>
        <v>6410000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3807936</v>
      </c>
      <c r="D39" s="62"/>
      <c r="E39" s="62"/>
      <c r="F39" s="63">
        <f t="shared" si="9"/>
        <v>3807936</v>
      </c>
    </row>
    <row r="40" spans="1:6" x14ac:dyDescent="0.25">
      <c r="A40" s="60">
        <v>421324</v>
      </c>
      <c r="B40" s="61" t="s">
        <v>20</v>
      </c>
      <c r="C40" s="124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2358720</v>
      </c>
      <c r="D41" s="62"/>
      <c r="E41" s="62"/>
      <c r="F41" s="63">
        <f t="shared" si="9"/>
        <v>2358720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124">
        <v>289883</v>
      </c>
      <c r="D43" s="62"/>
      <c r="E43" s="62"/>
      <c r="F43" s="63">
        <f t="shared" si="9"/>
        <v>289883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3">
        <f t="shared" si="9"/>
        <v>1920000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11169256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14369256</v>
      </c>
    </row>
    <row r="54" spans="1:61" x14ac:dyDescent="0.25">
      <c r="A54" s="64">
        <v>423100</v>
      </c>
      <c r="B54" s="65" t="s">
        <v>31</v>
      </c>
      <c r="C54" s="62">
        <v>501250</v>
      </c>
      <c r="D54" s="62"/>
      <c r="E54" s="62">
        <v>200000</v>
      </c>
      <c r="F54" s="63">
        <f t="shared" si="5"/>
        <v>701250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728000</v>
      </c>
      <c r="D57" s="62"/>
      <c r="E57" s="62">
        <v>1000000</v>
      </c>
      <c r="F57" s="63">
        <f t="shared" si="5"/>
        <v>1728000</v>
      </c>
    </row>
    <row r="58" spans="1:61" s="26" customFormat="1" x14ac:dyDescent="0.25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3">
        <f t="shared" si="5"/>
        <v>8260006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2180000</v>
      </c>
      <c r="D61" s="117"/>
      <c r="E61" s="117">
        <v>1500000</v>
      </c>
      <c r="F61" s="118">
        <f t="shared" si="5"/>
        <v>3680000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5000000</v>
      </c>
      <c r="E62" s="122">
        <f>E63+E64+E65+E66</f>
        <v>31600000</v>
      </c>
      <c r="F62" s="123">
        <f t="shared" si="5"/>
        <v>36600000</v>
      </c>
      <c r="I62" s="28"/>
    </row>
    <row r="63" spans="1:61" x14ac:dyDescent="0.25">
      <c r="A63" s="64">
        <v>424200</v>
      </c>
      <c r="B63" s="65" t="s">
        <v>39</v>
      </c>
      <c r="C63" s="62"/>
      <c r="D63" s="124">
        <v>5000000</v>
      </c>
      <c r="E63" s="62">
        <v>30600000</v>
      </c>
      <c r="F63" s="63">
        <f t="shared" si="5"/>
        <v>35600000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>
        <v>1000000</v>
      </c>
      <c r="F66" s="63">
        <f t="shared" si="5"/>
        <v>1000000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830000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830000</v>
      </c>
    </row>
    <row r="68" spans="1:8" x14ac:dyDescent="0.25">
      <c r="A68" s="60">
        <v>425100</v>
      </c>
      <c r="B68" s="61" t="s">
        <v>114</v>
      </c>
      <c r="C68" s="124">
        <v>530000</v>
      </c>
      <c r="D68" s="62"/>
      <c r="E68" s="62"/>
      <c r="F68" s="63">
        <f t="shared" si="5"/>
        <v>530000</v>
      </c>
    </row>
    <row r="69" spans="1:8" x14ac:dyDescent="0.25">
      <c r="A69" s="60">
        <v>425200</v>
      </c>
      <c r="B69" s="61" t="s">
        <v>115</v>
      </c>
      <c r="C69" s="124">
        <v>300000</v>
      </c>
      <c r="D69" s="62"/>
      <c r="E69" s="62"/>
      <c r="F69" s="63">
        <f t="shared" si="5"/>
        <v>300000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65000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65000</v>
      </c>
    </row>
    <row r="102" spans="1:61" x14ac:dyDescent="0.25">
      <c r="A102" s="50">
        <v>510000</v>
      </c>
      <c r="B102" s="51" t="s">
        <v>61</v>
      </c>
      <c r="C102" s="52">
        <f>SUM(C103+C106+C111)</f>
        <v>65000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65000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65000</v>
      </c>
    </row>
    <row r="107" spans="1:61" x14ac:dyDescent="0.25">
      <c r="A107" s="60">
        <v>512200</v>
      </c>
      <c r="B107" s="61" t="s">
        <v>65</v>
      </c>
      <c r="C107" s="124">
        <v>65000</v>
      </c>
      <c r="D107" s="62"/>
      <c r="E107" s="62"/>
      <c r="F107" s="63">
        <f t="shared" si="29"/>
        <v>65000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38260725</v>
      </c>
      <c r="D116" s="93">
        <f>D12+D101</f>
        <v>5000000</v>
      </c>
      <c r="E116" s="94">
        <f>E12+E101</f>
        <v>36000000</v>
      </c>
      <c r="F116" s="95">
        <f t="shared" ref="F116" si="33">SUM(C116:E116)</f>
        <v>79260725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topLeftCell="A55" zoomScaleNormal="100" workbookViewId="0">
      <selection activeCell="C61" sqref="C61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151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127</v>
      </c>
      <c r="D10" s="135" t="s">
        <v>128</v>
      </c>
      <c r="E10" s="125" t="s">
        <v>129</v>
      </c>
      <c r="F10" s="127" t="s">
        <v>141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16331000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16331000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20000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20000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20000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20000</v>
      </c>
    </row>
    <row r="21" spans="1:8" x14ac:dyDescent="0.25">
      <c r="A21" s="60">
        <v>413100</v>
      </c>
      <c r="B21" s="61" t="s">
        <v>11</v>
      </c>
      <c r="C21" s="124">
        <v>20000</v>
      </c>
      <c r="D21" s="62"/>
      <c r="E21" s="62"/>
      <c r="F21" s="63">
        <f t="shared" si="5"/>
        <v>20000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16291000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16291000</v>
      </c>
    </row>
    <row r="31" spans="1:8" x14ac:dyDescent="0.25">
      <c r="A31" s="55">
        <v>421000</v>
      </c>
      <c r="B31" s="56" t="s">
        <v>15</v>
      </c>
      <c r="C31" s="66">
        <f>SUM(C32:C47)</f>
        <v>657000</v>
      </c>
      <c r="D31" s="67">
        <f>SUM(D32:D47)</f>
        <v>0</v>
      </c>
      <c r="E31" s="67">
        <f>SUM(E32:E47)</f>
        <v>0</v>
      </c>
      <c r="F31" s="101">
        <f t="shared" si="5"/>
        <v>657000</v>
      </c>
    </row>
    <row r="32" spans="1:8" x14ac:dyDescent="0.25">
      <c r="A32" s="64">
        <v>421100</v>
      </c>
      <c r="B32" s="65" t="s">
        <v>16</v>
      </c>
      <c r="C32" s="124">
        <v>140000</v>
      </c>
      <c r="D32" s="62"/>
      <c r="E32" s="62"/>
      <c r="F32" s="63">
        <f t="shared" ref="F32:F47" si="9">C32+D32+E32</f>
        <v>140000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514000</v>
      </c>
      <c r="D43" s="62"/>
      <c r="E43" s="62"/>
      <c r="F43" s="63">
        <f t="shared" si="9"/>
        <v>514000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150000</v>
      </c>
      <c r="D51" s="62"/>
      <c r="E51" s="62"/>
      <c r="F51" s="63">
        <f t="shared" si="5"/>
        <v>150000</v>
      </c>
    </row>
    <row r="52" spans="1:61" x14ac:dyDescent="0.25">
      <c r="A52" s="64">
        <v>422900</v>
      </c>
      <c r="B52" s="65" t="s">
        <v>29</v>
      </c>
      <c r="C52" s="62">
        <v>155000</v>
      </c>
      <c r="D52" s="62"/>
      <c r="E52" s="62"/>
      <c r="F52" s="63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2629000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2629000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124">
        <v>1666000</v>
      </c>
      <c r="D57" s="62"/>
      <c r="E57" s="62"/>
      <c r="F57" s="63">
        <f t="shared" si="5"/>
        <v>1666000</v>
      </c>
    </row>
    <row r="58" spans="1:61" s="26" customFormat="1" x14ac:dyDescent="0.25">
      <c r="A58" s="60">
        <v>423500</v>
      </c>
      <c r="B58" s="61" t="s">
        <v>34</v>
      </c>
      <c r="C58" s="124">
        <v>0</v>
      </c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124">
        <v>180000</v>
      </c>
      <c r="D60" s="62"/>
      <c r="E60" s="62"/>
      <c r="F60" s="63">
        <f t="shared" si="5"/>
        <v>180000</v>
      </c>
    </row>
    <row r="61" spans="1:61" x14ac:dyDescent="0.25">
      <c r="A61" s="60">
        <v>423900</v>
      </c>
      <c r="B61" s="61" t="s">
        <v>37</v>
      </c>
      <c r="C61" s="124">
        <v>647000</v>
      </c>
      <c r="D61" s="62"/>
      <c r="E61" s="62"/>
      <c r="F61" s="63">
        <f t="shared" si="5"/>
        <v>647000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10019600</v>
      </c>
      <c r="I62" s="28"/>
    </row>
    <row r="63" spans="1:61" x14ac:dyDescent="0.25">
      <c r="A63" s="64">
        <v>424200</v>
      </c>
      <c r="B63" s="65" t="s">
        <v>39</v>
      </c>
      <c r="C63" s="124">
        <v>9984600</v>
      </c>
      <c r="D63" s="62"/>
      <c r="E63" s="62"/>
      <c r="F63" s="63">
        <f t="shared" si="5"/>
        <v>9984600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124">
        <v>15000</v>
      </c>
      <c r="D66" s="62"/>
      <c r="E66" s="62"/>
      <c r="F66" s="63">
        <f t="shared" si="5"/>
        <v>15000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632400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632400</v>
      </c>
    </row>
    <row r="68" spans="1:8" x14ac:dyDescent="0.25">
      <c r="A68" s="60">
        <v>425100</v>
      </c>
      <c r="B68" s="61" t="s">
        <v>114</v>
      </c>
      <c r="C68" s="62">
        <v>362400</v>
      </c>
      <c r="D68" s="62"/>
      <c r="E68" s="62"/>
      <c r="F68" s="63">
        <f t="shared" si="5"/>
        <v>362400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8" x14ac:dyDescent="0.25">
      <c r="A71" s="64">
        <v>426100</v>
      </c>
      <c r="B71" s="65" t="s">
        <v>44</v>
      </c>
      <c r="C71" s="62">
        <v>274000</v>
      </c>
      <c r="D71" s="62"/>
      <c r="E71" s="62"/>
      <c r="F71" s="63">
        <f t="shared" si="5"/>
        <v>274000</v>
      </c>
    </row>
    <row r="72" spans="1:8" x14ac:dyDescent="0.25">
      <c r="A72" s="64">
        <v>426300</v>
      </c>
      <c r="B72" s="65" t="s">
        <v>45</v>
      </c>
      <c r="C72" s="124">
        <v>75000</v>
      </c>
      <c r="D72" s="62"/>
      <c r="E72" s="62"/>
      <c r="F72" s="63">
        <f t="shared" si="5"/>
        <v>75000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840000</v>
      </c>
      <c r="D75" s="62"/>
      <c r="E75" s="62"/>
      <c r="F75" s="63">
        <f t="shared" si="5"/>
        <v>840000</v>
      </c>
    </row>
    <row r="76" spans="1:8" x14ac:dyDescent="0.25">
      <c r="A76" s="60">
        <v>426800</v>
      </c>
      <c r="B76" s="61" t="s">
        <v>49</v>
      </c>
      <c r="C76" s="62">
        <v>12000</v>
      </c>
      <c r="D76" s="62"/>
      <c r="E76" s="62"/>
      <c r="F76" s="63">
        <f t="shared" si="5"/>
        <v>12000</v>
      </c>
    </row>
    <row r="77" spans="1:8" x14ac:dyDescent="0.25">
      <c r="A77" s="60">
        <v>426900</v>
      </c>
      <c r="B77" s="61" t="s">
        <v>50</v>
      </c>
      <c r="C77" s="62">
        <v>663000</v>
      </c>
      <c r="D77" s="62"/>
      <c r="E77" s="62"/>
      <c r="F77" s="63">
        <f t="shared" si="5"/>
        <v>663000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1" x14ac:dyDescent="0.25">
      <c r="A95" s="64">
        <v>482100</v>
      </c>
      <c r="B95" s="65" t="s">
        <v>59</v>
      </c>
      <c r="C95" s="124">
        <v>0</v>
      </c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124">
        <v>20000</v>
      </c>
      <c r="D96" s="62"/>
      <c r="E96" s="62"/>
      <c r="F96" s="63">
        <f t="shared" si="15"/>
        <v>20000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669000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669000</v>
      </c>
    </row>
    <row r="102" spans="1:61" x14ac:dyDescent="0.25">
      <c r="A102" s="50">
        <v>510000</v>
      </c>
      <c r="B102" s="51" t="s">
        <v>61</v>
      </c>
      <c r="C102" s="52">
        <f>SUM(C103+C106+C111)</f>
        <v>669000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669000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669000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669000</v>
      </c>
    </row>
    <row r="107" spans="1:61" x14ac:dyDescent="0.25">
      <c r="A107" s="60">
        <v>512200</v>
      </c>
      <c r="B107" s="61" t="s">
        <v>65</v>
      </c>
      <c r="C107" s="62">
        <v>309000</v>
      </c>
      <c r="D107" s="62"/>
      <c r="E107" s="62"/>
      <c r="F107" s="63">
        <f t="shared" si="29"/>
        <v>309000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240000</v>
      </c>
      <c r="D108" s="62"/>
      <c r="E108" s="62"/>
      <c r="F108" s="63">
        <f t="shared" si="29"/>
        <v>240000</v>
      </c>
    </row>
    <row r="109" spans="1:61" x14ac:dyDescent="0.25">
      <c r="A109" s="64">
        <v>512800</v>
      </c>
      <c r="B109" s="65" t="s">
        <v>66</v>
      </c>
      <c r="C109" s="124">
        <v>0</v>
      </c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>
        <v>120000</v>
      </c>
      <c r="D110" s="62"/>
      <c r="E110" s="62"/>
      <c r="F110" s="63">
        <f t="shared" si="29"/>
        <v>120000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17000000</v>
      </c>
      <c r="D116" s="93">
        <f>D12+D101</f>
        <v>0</v>
      </c>
      <c r="E116" s="94">
        <f>E12+E101</f>
        <v>0</v>
      </c>
      <c r="F116" s="95">
        <f t="shared" ref="F116" si="33">SUM(C116:E116)</f>
        <v>17000000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topLeftCell="A40" zoomScaleNormal="100" workbookViewId="0">
      <selection activeCell="B2" sqref="B2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151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ht="13.8" customHeight="1" x14ac:dyDescent="0.25">
      <c r="A5" s="42"/>
      <c r="B5" s="44"/>
      <c r="C5" s="40"/>
      <c r="D5" s="42"/>
      <c r="E5" s="42"/>
      <c r="F5" s="43"/>
    </row>
    <row r="6" spans="1:61" ht="15.6" customHeight="1" x14ac:dyDescent="0.25">
      <c r="A6" s="42"/>
      <c r="B6" s="44"/>
      <c r="C6" s="40"/>
      <c r="D6" s="42"/>
      <c r="E6" s="42"/>
      <c r="F6" s="43"/>
    </row>
    <row r="7" spans="1:61" ht="15" customHeight="1" x14ac:dyDescent="0.25">
      <c r="A7" s="42"/>
      <c r="B7" s="44"/>
      <c r="C7" s="40"/>
      <c r="D7" s="42"/>
      <c r="E7" s="42"/>
      <c r="F7" s="43"/>
    </row>
    <row r="8" spans="1:61" ht="15.6" customHeight="1" x14ac:dyDescent="0.25">
      <c r="A8" s="42"/>
      <c r="B8" s="44"/>
      <c r="C8" s="40"/>
      <c r="D8" s="42"/>
      <c r="E8" s="42"/>
      <c r="F8" s="43"/>
    </row>
    <row r="9" spans="1:61" ht="20.25" customHeight="1" thickBot="1" x14ac:dyDescent="0.3">
      <c r="A9" s="42"/>
      <c r="B9" s="40"/>
      <c r="C9" s="42"/>
      <c r="D9" s="42"/>
      <c r="E9" s="45"/>
      <c r="F9" s="43"/>
    </row>
    <row r="10" spans="1:61" ht="16.8" customHeight="1" thickBot="1" x14ac:dyDescent="0.3">
      <c r="A10" s="129" t="s">
        <v>1</v>
      </c>
      <c r="B10" s="130"/>
      <c r="C10" s="133" t="s">
        <v>79</v>
      </c>
      <c r="D10" s="135" t="s">
        <v>80</v>
      </c>
      <c r="E10" s="125" t="s">
        <v>81</v>
      </c>
      <c r="F10" s="127" t="s">
        <v>142</v>
      </c>
    </row>
    <row r="11" spans="1:61" ht="20.399999999999999" customHeight="1" thickBot="1" x14ac:dyDescent="0.3">
      <c r="A11" s="131"/>
      <c r="B11" s="132"/>
      <c r="C11" s="134"/>
      <c r="D11" s="136"/>
      <c r="E11" s="126"/>
      <c r="F11" s="128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2000000</v>
      </c>
      <c r="E12" s="48">
        <f>SUM(E13+E30+E78+E82+E89+E91)</f>
        <v>35000000</v>
      </c>
      <c r="F12" s="49">
        <f>SUM(C12+D12+E12)</f>
        <v>37000000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35000000</v>
      </c>
      <c r="F30" s="100">
        <f t="shared" si="5"/>
        <v>37000000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2000000</v>
      </c>
      <c r="E62" s="67">
        <f>E63+E64+E65+E66</f>
        <v>35000000</v>
      </c>
      <c r="F62" s="101">
        <f t="shared" si="5"/>
        <v>37000000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>
        <v>2000000</v>
      </c>
      <c r="E63" s="62">
        <v>35000000</v>
      </c>
      <c r="F63" s="63">
        <f t="shared" si="5"/>
        <v>37000000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2000000</v>
      </c>
      <c r="E116" s="94">
        <f>E12+E101</f>
        <v>35000000</v>
      </c>
      <c r="F116" s="95">
        <f t="shared" ref="F116" si="33">SUM(C116:E116)</f>
        <v>37000000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2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zoomScaleNormal="100" workbookViewId="0">
      <selection activeCell="B2" sqref="B2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151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134</v>
      </c>
      <c r="D10" s="135" t="s">
        <v>90</v>
      </c>
      <c r="E10" s="125" t="s">
        <v>91</v>
      </c>
      <c r="F10" s="127" t="s">
        <v>143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120000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120000</v>
      </c>
    </row>
    <row r="102" spans="1:61" x14ac:dyDescent="0.25">
      <c r="A102" s="50">
        <v>510000</v>
      </c>
      <c r="B102" s="51" t="s">
        <v>61</v>
      </c>
      <c r="C102" s="52">
        <f>SUM(C103+C106+C111)</f>
        <v>120000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120000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120000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120000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124">
        <v>120000</v>
      </c>
      <c r="D108" s="62"/>
      <c r="E108" s="62"/>
      <c r="F108" s="63">
        <f t="shared" si="29"/>
        <v>120000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120000</v>
      </c>
      <c r="D116" s="93">
        <f>D12+D101</f>
        <v>0</v>
      </c>
      <c r="E116" s="94">
        <f>E12+E101</f>
        <v>0</v>
      </c>
      <c r="F116" s="95">
        <f t="shared" ref="F116" si="33">SUM(C116:E116)</f>
        <v>120000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zoomScaleNormal="100" workbookViewId="0">
      <selection activeCell="B2" sqref="B2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151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132</v>
      </c>
      <c r="D10" s="135" t="s">
        <v>133</v>
      </c>
      <c r="E10" s="125" t="s">
        <v>94</v>
      </c>
      <c r="F10" s="127" t="s">
        <v>144</v>
      </c>
    </row>
    <row r="11" spans="1:61" ht="14.4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zoomScaleNormal="100" workbookViewId="0">
      <selection activeCell="B2" sqref="B2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151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148</v>
      </c>
      <c r="C4" s="40"/>
      <c r="D4" s="42"/>
      <c r="E4" s="42" t="s">
        <v>149</v>
      </c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9" t="s">
        <v>1</v>
      </c>
      <c r="B10" s="130"/>
      <c r="C10" s="133" t="s">
        <v>136</v>
      </c>
      <c r="D10" s="135" t="s">
        <v>137</v>
      </c>
      <c r="E10" s="125" t="s">
        <v>138</v>
      </c>
      <c r="F10" s="127" t="s">
        <v>145</v>
      </c>
    </row>
    <row r="11" spans="1:61" ht="48" customHeight="1" thickBot="1" x14ac:dyDescent="0.3">
      <c r="A11" s="131"/>
      <c r="B11" s="132"/>
      <c r="C11" s="134"/>
      <c r="D11" s="136"/>
      <c r="E11" s="126"/>
      <c r="F11" s="128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50" zoomScaleNormal="150" workbookViewId="0">
      <selection activeCell="B2" sqref="B2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7" t="s">
        <v>150</v>
      </c>
      <c r="D1" s="138"/>
      <c r="E1" s="138"/>
      <c r="F1" s="139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79260725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2021. - извор 04'!F116</f>
        <v>17000000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2021. - извор 07'!F116</f>
        <v>37000000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2021.-извор 08'!F116</f>
        <v>120000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2021.-извор 15'!F116</f>
        <v>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2" t="s">
        <v>78</v>
      </c>
      <c r="D7" s="143"/>
      <c r="E7" s="144"/>
      <c r="F7" s="13">
        <f>SUM(F2:F6)</f>
        <v>133380725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5" t="s">
        <v>1</v>
      </c>
      <c r="B10" s="146"/>
      <c r="C10" s="149" t="s">
        <v>82</v>
      </c>
      <c r="D10" s="151" t="s">
        <v>83</v>
      </c>
      <c r="E10" s="153" t="s">
        <v>84</v>
      </c>
      <c r="F10" s="140" t="s">
        <v>85</v>
      </c>
    </row>
    <row r="11" spans="1:17" ht="20.25" customHeight="1" x14ac:dyDescent="0.3">
      <c r="A11" s="147"/>
      <c r="B11" s="148"/>
      <c r="C11" s="150"/>
      <c r="D11" s="152"/>
      <c r="E11" s="154"/>
      <c r="F11" s="141"/>
    </row>
    <row r="12" spans="1:17" x14ac:dyDescent="0.3">
      <c r="A12" s="46">
        <v>400000</v>
      </c>
      <c r="B12" s="47" t="s">
        <v>4</v>
      </c>
      <c r="C12" s="48">
        <f>SUM(C13+C30+C78+C82+C89+C91)</f>
        <v>54526725</v>
      </c>
      <c r="D12" s="48">
        <f>SUM(D13+D30+D78+D82+D89+D91)</f>
        <v>7000000</v>
      </c>
      <c r="E12" s="48">
        <f>SUM(E13+E30+E78+E82+E89+E91)</f>
        <v>71000000</v>
      </c>
      <c r="F12" s="49">
        <f>SUM(C12+D12+E12)</f>
        <v>132526725</v>
      </c>
    </row>
    <row r="13" spans="1:17" x14ac:dyDescent="0.3">
      <c r="A13" s="50">
        <v>410000</v>
      </c>
      <c r="B13" s="51" t="s">
        <v>5</v>
      </c>
      <c r="C13" s="52">
        <f>SUM(C14+C16+C20+C22+C26+C28)</f>
        <v>8529930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8529930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2021. - извор 01'!C15+'план 2021. - извор 04'!C15+'план 2021. - извор 07'!C15+'план 2021.-извор 08'!C15+'план 2021.-извор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2021.-извор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2021.-извор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2021.-извор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2021.-извор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2021.-извор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2021.-извор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2021.-извор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2021.-извор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2021.-извор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2021.-извор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2021.-извор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195000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195000</v>
      </c>
    </row>
    <row r="21" spans="1:6" x14ac:dyDescent="0.3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2021.-извор 15'!C21+'буџетска резерва'!C21</f>
        <v>195000</v>
      </c>
      <c r="D21" s="62">
        <f>'план 2021. - извор 01'!D21+'план 2021. - извор 04'!D21+'план 2021. - извор 07'!D21+'план 2021.-извор 08'!D21+'план 2021.-извор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2021.-извор 15'!E21+'буџетска резерва'!E21</f>
        <v>0</v>
      </c>
      <c r="F21" s="63">
        <f t="shared" si="5"/>
        <v>195000</v>
      </c>
    </row>
    <row r="22" spans="1:6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133334</v>
      </c>
    </row>
    <row r="23" spans="1:6" x14ac:dyDescent="0.3">
      <c r="A23" s="64">
        <v>414100</v>
      </c>
      <c r="B23" s="65" t="s">
        <v>100</v>
      </c>
      <c r="C23" s="62">
        <f>'план 2021. - извор 01'!C23+'план 2021. - извор 04'!C23+'план 2021. - извор 07'!C23+'план 2021.-извор 08'!C23+'план 2021.-извор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2021.-извор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2021.-извор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2021.-извор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2021.-извор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2021.-извор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2021. - извор 01'!C25+'план 2021. - извор 04'!C25+'план 2021. - извор 07'!C25+'план 2021.-извор 08'!C25+'план 2021.-извор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2021.-извор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2021.-извор 15'!E25+'буџетска резерва'!E25</f>
        <v>0</v>
      </c>
      <c r="F25" s="63">
        <f t="shared" si="5"/>
        <v>133334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2021. - извор 01'!C27+'план 2021. - извор 04'!C27+'план 2021. - извор 07'!C27+'план 2021.-извор 08'!C27+'план 2021.-извор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2021.-извор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2021.-извор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448651</v>
      </c>
      <c r="D28" s="67">
        <f t="shared" ref="D28:E28" si="8">D29</f>
        <v>0</v>
      </c>
      <c r="E28" s="67">
        <f t="shared" si="8"/>
        <v>0</v>
      </c>
      <c r="F28" s="101">
        <f t="shared" si="5"/>
        <v>448651</v>
      </c>
    </row>
    <row r="29" spans="1:6" x14ac:dyDescent="0.3">
      <c r="A29" s="60">
        <v>416100</v>
      </c>
      <c r="B29" s="61" t="s">
        <v>105</v>
      </c>
      <c r="C29" s="62">
        <f>'план 2021. - извор 01'!C29+'план 2021. - извор 04'!C29+'план 2021. - извор 07'!C29+'план 2021.-извор 08'!C29+'план 2021.-извор 15'!C29+'буџетска резерва'!C29</f>
        <v>448651</v>
      </c>
      <c r="D29" s="62">
        <f>'план 2021. - извор 01'!D29+'план 2021. - извор 04'!D29+'план 2021. - извор 07'!D29+'план 2021.-извор 08'!D29+'план 2021.-извор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2021.-извор 15'!E29+'буџетска резерва'!E29</f>
        <v>0</v>
      </c>
      <c r="F29" s="63">
        <f t="shared" si="5"/>
        <v>448651</v>
      </c>
    </row>
    <row r="30" spans="1:6" x14ac:dyDescent="0.3">
      <c r="A30" s="50">
        <v>420000</v>
      </c>
      <c r="B30" s="51" t="s">
        <v>14</v>
      </c>
      <c r="C30" s="52">
        <f>SUM(C31+C48+C53+C62+C67+C70)</f>
        <v>45976795</v>
      </c>
      <c r="D30" s="53">
        <f>SUM(D31+D48+D53+D62+D67+D70)</f>
        <v>7000000</v>
      </c>
      <c r="E30" s="53">
        <f>SUM(E31+E48+E53+E62+E67+E70)</f>
        <v>71000000</v>
      </c>
      <c r="F30" s="100">
        <f t="shared" si="5"/>
        <v>123976795</v>
      </c>
    </row>
    <row r="31" spans="1:6" x14ac:dyDescent="0.3">
      <c r="A31" s="55">
        <v>421000</v>
      </c>
      <c r="B31" s="56" t="s">
        <v>15</v>
      </c>
      <c r="C31" s="66">
        <f>SUM(C32:C47)</f>
        <v>18343539</v>
      </c>
      <c r="D31" s="67">
        <f>SUM(D32:D47)</f>
        <v>0</v>
      </c>
      <c r="E31" s="67">
        <f>SUM(E32:E47)</f>
        <v>1200000</v>
      </c>
      <c r="F31" s="101">
        <f t="shared" si="5"/>
        <v>19543539</v>
      </c>
    </row>
    <row r="32" spans="1:6" x14ac:dyDescent="0.3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2021.-извор 15'!C32+'буџетска резерва'!C32</f>
        <v>390000</v>
      </c>
      <c r="D32" s="62">
        <f>'план 2021. - извор 01'!D32+'план 2021. - извор 04'!D32+'план 2021. - извор 07'!D32+'план 2021.-извор 08'!D32+'план 2021.-извор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2021.-извор 15'!E32+'буџетска резерва'!E32</f>
        <v>0</v>
      </c>
      <c r="F32" s="63">
        <f t="shared" ref="F32:F47" si="9">C32+D32+E32</f>
        <v>390000</v>
      </c>
    </row>
    <row r="33" spans="1:6" x14ac:dyDescent="0.3">
      <c r="A33" s="64">
        <v>421200</v>
      </c>
      <c r="B33" s="65" t="s">
        <v>106</v>
      </c>
      <c r="C33" s="62">
        <f>'план 2021. - извор 01'!C33+'план 2021. - извор 04'!C33+'план 2021. - извор 07'!C33+'план 2021.-извор 08'!C33+'план 2021.-извор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2021.-извор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2021.-извор 15'!E33+'буџетска резерва'!E33</f>
        <v>0</v>
      </c>
      <c r="F33" s="63">
        <f t="shared" si="9"/>
        <v>2640000</v>
      </c>
    </row>
    <row r="34" spans="1:6" x14ac:dyDescent="0.3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2021.-извор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2021.-извор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2021.-извор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2021.-извор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2021.-извор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2021.-извор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2021.-извор 15'!C36+'буџетска резерва'!C36</f>
        <v>6410000</v>
      </c>
      <c r="D36" s="62">
        <f>'план 2021. - извор 01'!D36+'план 2021. - извор 04'!D36+'план 2021. - извор 07'!D36+'план 2021.-извор 08'!D36+'план 2021.-извор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2021.-извор 15'!E36+'буџетска резерва'!E36</f>
        <v>0</v>
      </c>
      <c r="F36" s="63">
        <f t="shared" si="9"/>
        <v>6410000</v>
      </c>
    </row>
    <row r="37" spans="1:6" x14ac:dyDescent="0.3">
      <c r="A37" s="60">
        <v>421311</v>
      </c>
      <c r="B37" s="61" t="s">
        <v>107</v>
      </c>
      <c r="C37" s="62">
        <f>'план 2021. - извор 01'!C37+'план 2021. - извор 04'!C37+'план 2021. - извор 07'!C37+'план 2021.-извор 08'!C37+'план 2021.-извор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2021.-извор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2021.-извор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2021. - извор 01'!C38+'план 2021. - извор 04'!C38+'план 2021. - извор 07'!C38+'план 2021.-извор 08'!C38+'план 2021.-извор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2021.-извор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2021.-извор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2021. - извор 01'!C39+'план 2021. - извор 04'!C39+'план 2021. - извор 07'!C39+'план 2021.-извор 08'!C39+'план 2021.-извор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2021.-извор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2021.-извор 15'!E39+'буџетска резерва'!E39</f>
        <v>0</v>
      </c>
      <c r="F39" s="63">
        <f t="shared" si="9"/>
        <v>3807936</v>
      </c>
    </row>
    <row r="40" spans="1:6" x14ac:dyDescent="0.3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2021.-извор 15'!C40+'буџетска резерва'!C40</f>
        <v>700000</v>
      </c>
      <c r="D40" s="62">
        <f>'план 2021. - извор 01'!D40+'план 2021. - извор 04'!D40+'план 2021. - извор 07'!D40+'план 2021.-извор 08'!D40+'план 2021.-извор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2021.-извор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2021.-извор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2021.-извор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2021.-извор 15'!E41+'буџетска резерва'!E41</f>
        <v>0</v>
      </c>
      <c r="F41" s="63">
        <f t="shared" si="9"/>
        <v>2358720</v>
      </c>
    </row>
    <row r="42" spans="1:6" x14ac:dyDescent="0.3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2021.-извор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2021.-извор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2021.-извор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2021.-извор 15'!C43+'буџетска резерва'!C43</f>
        <v>803883</v>
      </c>
      <c r="D43" s="62">
        <f>'план 2021. - извор 01'!D43+'план 2021. - извор 04'!D43+'план 2021. - извор 07'!D43+'план 2021.-извор 08'!D43+'план 2021.-извор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2021.-извор 15'!E43+'буџетска резерва'!E43</f>
        <v>0</v>
      </c>
      <c r="F43" s="63">
        <f t="shared" si="9"/>
        <v>803883</v>
      </c>
    </row>
    <row r="44" spans="1:6" x14ac:dyDescent="0.3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2021.-извор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2021.-извор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2021.-извор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2021.-извор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2021.-извор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2021.-извор 15'!E45+'буџетска резерва'!E45</f>
        <v>1200000</v>
      </c>
      <c r="F45" s="63">
        <f t="shared" si="9"/>
        <v>1920000</v>
      </c>
    </row>
    <row r="46" spans="1:6" x14ac:dyDescent="0.3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2021.-извор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2021.-извор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2021.-извор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2021.-извор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2021.-извор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2021.-извор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489000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489000</v>
      </c>
    </row>
    <row r="49" spans="1:6" x14ac:dyDescent="0.3">
      <c r="A49" s="64">
        <v>422100</v>
      </c>
      <c r="B49" s="65" t="s">
        <v>109</v>
      </c>
      <c r="C49" s="62">
        <f>'план 2021. - извор 01'!C49+'план 2021. - извор 04'!C49+'план 2021. - извор 07'!C49+'план 2021.-извор 08'!C49+'план 2021.-извор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2021.-извор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2021.-извор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2021. - извор 01'!C50+'план 2021. - извор 04'!C50+'план 2021. - извор 07'!C50+'план 2021.-извор 08'!C50+'план 2021.-извор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2021.-извор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2021.-извор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2021.-извор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2021.-извор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2021.-извор 15'!E51+'буџетска резерва'!E51</f>
        <v>0</v>
      </c>
      <c r="F51" s="63">
        <f t="shared" si="5"/>
        <v>150000</v>
      </c>
    </row>
    <row r="52" spans="1:6" x14ac:dyDescent="0.3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2021.-извор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2021.-извор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2021.-извор 15'!E52+'буџетска резерва'!E52</f>
        <v>0</v>
      </c>
      <c r="F52" s="63">
        <f t="shared" si="5"/>
        <v>155000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13798256</v>
      </c>
      <c r="D53" s="66">
        <f>D54+D55+D56+D57+D58+D59+D60+D61</f>
        <v>0</v>
      </c>
      <c r="E53" s="66">
        <f>E54+E55+E56+E57+E58+E59+E60+E61</f>
        <v>3200000</v>
      </c>
      <c r="F53" s="101">
        <f t="shared" si="5"/>
        <v>16998256</v>
      </c>
    </row>
    <row r="54" spans="1:6" x14ac:dyDescent="0.3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2021.-извор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2021.-извор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2021.-извор 15'!E54+'буџетска резерва'!E54</f>
        <v>200000</v>
      </c>
      <c r="F54" s="63">
        <f t="shared" si="5"/>
        <v>701250</v>
      </c>
    </row>
    <row r="55" spans="1:6" x14ac:dyDescent="0.3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2021.-извор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2021.-извор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2021.-извор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2021. - извор 01'!C56+'план 2021. - извор 04'!C56+'план 2021. - извор 07'!C56+'план 2021.-извор 08'!C56+'план 2021.-извор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2021.-извор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2021.-извор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2021.-извор 15'!C57+'буџетска резерва'!C57</f>
        <v>2394000</v>
      </c>
      <c r="D57" s="62">
        <f>'план 2021. - извор 01'!D57+'план 2021. - извор 04'!D57+'план 2021. - извор 07'!D57+'план 2021.-извор 08'!D57+'план 2021.-извор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2021.-извор 15'!E57+'буџетска резерва'!E57</f>
        <v>1000000</v>
      </c>
      <c r="F57" s="63">
        <f t="shared" si="5"/>
        <v>3394000</v>
      </c>
    </row>
    <row r="58" spans="1:6" x14ac:dyDescent="0.3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2021.-извор 15'!C58+'буџетска резерва'!C58</f>
        <v>7760006</v>
      </c>
      <c r="D58" s="62">
        <f>'план 2021. - извор 01'!D58+'план 2021. - извор 04'!D58+'план 2021. - извор 07'!D58+'план 2021.-извор 08'!D58+'план 2021.-извор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2021.-извор 15'!E58+'буџетска резерва'!E58</f>
        <v>500000</v>
      </c>
      <c r="F58" s="63">
        <f t="shared" si="5"/>
        <v>8260006</v>
      </c>
    </row>
    <row r="59" spans="1:6" x14ac:dyDescent="0.3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2021.-извор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2021.-извор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2021.-извор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2021.-извор 15'!C60+'буџетска резерва'!C60</f>
        <v>180000</v>
      </c>
      <c r="D60" s="62">
        <f>'план 2021. - извор 01'!D60+'план 2021. - извор 04'!D60+'план 2021. - извор 07'!D60+'план 2021.-извор 08'!D60+'план 2021.-извор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2021.-извор 15'!E60+'буџетска резерва'!E60</f>
        <v>0</v>
      </c>
      <c r="F60" s="63">
        <f t="shared" si="5"/>
        <v>180000</v>
      </c>
    </row>
    <row r="61" spans="1:6" x14ac:dyDescent="0.3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2021.-извор 15'!C61+'буџетска резерва'!C61</f>
        <v>2827000</v>
      </c>
      <c r="D61" s="62">
        <f>'план 2021. - извор 01'!D61+'план 2021. - извор 04'!D61+'план 2021. - извор 07'!D61+'план 2021.-извор 08'!D61+'план 2021.-извор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2021.-извор 15'!E61+'буџетска резерва'!E61</f>
        <v>1500000</v>
      </c>
      <c r="F61" s="63">
        <f t="shared" si="5"/>
        <v>4327000</v>
      </c>
    </row>
    <row r="62" spans="1:6" x14ac:dyDescent="0.3">
      <c r="A62" s="55">
        <v>424000</v>
      </c>
      <c r="B62" s="56" t="s">
        <v>38</v>
      </c>
      <c r="C62" s="66">
        <f>C63+C64+C65+C66</f>
        <v>10019600</v>
      </c>
      <c r="D62" s="67">
        <f t="shared" ref="D62" si="11">D63+D64+D65+D66</f>
        <v>7000000</v>
      </c>
      <c r="E62" s="67">
        <f>E63+E64+E65+E66</f>
        <v>66600000</v>
      </c>
      <c r="F62" s="101">
        <f t="shared" si="5"/>
        <v>83619600</v>
      </c>
    </row>
    <row r="63" spans="1:6" x14ac:dyDescent="0.3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2021.-извор 15'!C63+'буџетска резерва'!C63</f>
        <v>9984600</v>
      </c>
      <c r="D63" s="62">
        <f>'план 2021. - извор 01'!D63+'план 2021. - извор 04'!D63+'план 2021. - извор 07'!D63+'план 2021.-извор 08'!D63+'план 2021.-извор 15'!D63+'буџетска резерва'!D63</f>
        <v>7000000</v>
      </c>
      <c r="E63" s="62">
        <f>'план 2021. - извор 01'!E63+'план 2021. - извор 04'!E63+'план 2021. - извор 07'!E63+'план 2021.-извор 08'!E63+'план 2021.-извор 15'!E63+'буџетска резерва'!E63</f>
        <v>65600000</v>
      </c>
      <c r="F63" s="63">
        <f t="shared" si="5"/>
        <v>82584600</v>
      </c>
    </row>
    <row r="64" spans="1:6" x14ac:dyDescent="0.3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2021.-извор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2021.-извор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2021.-извор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2021.-извор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2021.-извор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2021.-извор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2021. - извор 01'!C66+'план 2021. - извор 04'!C66+'план 2021. - извор 07'!C66+'план 2021.-извор 08'!C66+'план 2021.-извор 15'!C66+'буџетска резерва'!C66</f>
        <v>15000</v>
      </c>
      <c r="D66" s="62">
        <f>'план 2021. - извор 01'!D66+'план 2021. - извор 04'!D66+'план 2021. - извор 07'!D66+'план 2021.-извор 08'!D66+'план 2021.-извор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2021.-извор 15'!E66+'буџетска резерва'!E66</f>
        <v>1000000</v>
      </c>
      <c r="F66" s="63">
        <f t="shared" si="5"/>
        <v>1015000</v>
      </c>
    </row>
    <row r="67" spans="1:6" x14ac:dyDescent="0.3">
      <c r="A67" s="55">
        <v>425000</v>
      </c>
      <c r="B67" s="56" t="s">
        <v>42</v>
      </c>
      <c r="C67" s="66">
        <f>C68+C69</f>
        <v>1462400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1462400</v>
      </c>
    </row>
    <row r="68" spans="1:6" x14ac:dyDescent="0.3">
      <c r="A68" s="60">
        <v>425100</v>
      </c>
      <c r="B68" s="61" t="s">
        <v>114</v>
      </c>
      <c r="C68" s="62">
        <f>'план 2021. - извор 01'!C68+'план 2021. - извор 04'!C68+'план 2021. - извор 07'!C68+'план 2021.-извор 08'!C68+'план 2021.-извор 15'!C68+'буџетска резерва'!C68</f>
        <v>892400</v>
      </c>
      <c r="D68" s="62">
        <f>'план 2021. - извор 01'!D68+'план 2021. - извор 04'!D68+'план 2021. - извор 07'!D68+'план 2021.-извор 08'!D68+'план 2021.-извор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2021.-извор 15'!E68+'буџетска резерва'!E68</f>
        <v>0</v>
      </c>
      <c r="F68" s="63">
        <f t="shared" si="5"/>
        <v>892400</v>
      </c>
    </row>
    <row r="69" spans="1:6" x14ac:dyDescent="0.3">
      <c r="A69" s="60">
        <v>425200</v>
      </c>
      <c r="B69" s="61" t="s">
        <v>115</v>
      </c>
      <c r="C69" s="62">
        <f>'план 2021. - извор 01'!C69+'план 2021. - извор 04'!C69+'план 2021. - извор 07'!C69+'план 2021.-извор 08'!C69+'план 2021.-извор 15'!C69+'буџетска резерва'!C69</f>
        <v>570000</v>
      </c>
      <c r="D69" s="62">
        <f>'план 2021. - извор 01'!D69+'план 2021. - извор 04'!D69+'план 2021. - извор 07'!D69+'план 2021.-извор 08'!D69+'план 2021.-извор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2021.-извор 15'!E69+'буџетска резерва'!E69</f>
        <v>0</v>
      </c>
      <c r="F69" s="63">
        <f t="shared" si="5"/>
        <v>570000</v>
      </c>
    </row>
    <row r="70" spans="1:6" x14ac:dyDescent="0.3">
      <c r="A70" s="55">
        <v>426000</v>
      </c>
      <c r="B70" s="56" t="s">
        <v>43</v>
      </c>
      <c r="C70" s="66">
        <f>SUM(C71:C77)</f>
        <v>1864000</v>
      </c>
      <c r="D70" s="67">
        <f>SUM(D71:D77)</f>
        <v>0</v>
      </c>
      <c r="E70" s="67">
        <f>SUM(E71:E77)</f>
        <v>0</v>
      </c>
      <c r="F70" s="101">
        <f t="shared" si="5"/>
        <v>1864000</v>
      </c>
    </row>
    <row r="71" spans="1:6" x14ac:dyDescent="0.3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2021.-извор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2021.-извор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2021.-извор 15'!E71+'буџетска резерва'!E71</f>
        <v>0</v>
      </c>
      <c r="F71" s="63">
        <f t="shared" si="5"/>
        <v>274000</v>
      </c>
    </row>
    <row r="72" spans="1:6" x14ac:dyDescent="0.3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2021.-извор 15'!C72+'буџетска резерва'!C72</f>
        <v>75000</v>
      </c>
      <c r="D72" s="62">
        <f>'план 2021. - извор 01'!D72+'план 2021. - извор 04'!D72+'план 2021. - извор 07'!D72+'план 2021.-извор 08'!D72+'план 2021.-извор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2021.-извор 15'!E72+'буџетска резерва'!E72</f>
        <v>0</v>
      </c>
      <c r="F72" s="63">
        <f t="shared" si="5"/>
        <v>75000</v>
      </c>
    </row>
    <row r="73" spans="1:6" x14ac:dyDescent="0.3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2021.-извор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2021.-извор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2021.-извор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2021.-извор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2021.-извор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2021.-извор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2021.-извор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2021.-извор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2021.-извор 15'!E75+'буџетска резерва'!E75</f>
        <v>0</v>
      </c>
      <c r="F75" s="63">
        <f t="shared" si="5"/>
        <v>840000</v>
      </c>
    </row>
    <row r="76" spans="1:6" x14ac:dyDescent="0.3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2021.-извор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2021.-извор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2021.-извор 15'!E76+'буџетска резерва'!E76</f>
        <v>0</v>
      </c>
      <c r="F76" s="63">
        <f t="shared" si="5"/>
        <v>12000</v>
      </c>
    </row>
    <row r="77" spans="1:6" x14ac:dyDescent="0.3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2021.-извор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2021.-извор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2021.-извор 15'!E77+'буџетска резерва'!E77</f>
        <v>0</v>
      </c>
      <c r="F77" s="63">
        <f t="shared" si="5"/>
        <v>663000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2021.-извор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2021.-извор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2021.-извор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2021.-извор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2021.-извор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2021.-извор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2021.-извор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2021.-извор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2021.-извор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2021. - извор 01'!C85+'план 2021. - извор 04'!C85+'план 2021. - извор 07'!C85+'план 2021.-извор 08'!C85+'план 2021.-извор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2021.-извор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2021.-извор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2021.-извор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2021.-извор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2021.-извор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2021.-извор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2021.-извор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2021.-извор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2021. - извор 01'!C88+'план 2021. - извор 04'!C88+'план 2021. - извор 07'!C88+'план 2021.-извор 08'!C88+'план 2021.-извор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2021.-извор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2021.-извор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2021. - извор 01'!C90+'план 2021. - извор 04'!C90+'план 2021. - извор 07'!C90+'план 2021.-извор 08'!C90+'план 2021.-извор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2021.-извор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2021.-извор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20000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2021.-извор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2021.-извор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2021.-извор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20000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20000</v>
      </c>
    </row>
    <row r="95" spans="1:6" x14ac:dyDescent="0.3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2021.-извор 15'!C95+'буџетска резерва'!C95</f>
        <v>0</v>
      </c>
      <c r="D95" s="62">
        <f>'план 2021. - извор 01'!D95+'план 2021. - извор 04'!D95+'план 2021. - извор 07'!D95+'план 2021.-извор 08'!D95+'план 2021.-извор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2021.-извор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2021.-извор 15'!C96+'буџетска резерва'!C96</f>
        <v>20000</v>
      </c>
      <c r="D96" s="62">
        <f>'план 2021. - извор 01'!D96+'план 2021. - извор 04'!D96+'план 2021. - извор 07'!D96+'план 2021.-извор 08'!D96+'план 2021.-извор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2021.-извор 15'!E96+'буџетска резерва'!E96</f>
        <v>0</v>
      </c>
      <c r="F96" s="63">
        <f t="shared" si="15"/>
        <v>20000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2021. - извор 01'!C98+'план 2021. - извор 04'!C98+'план 2021. - извор 07'!C98+'план 2021.-извор 08'!C98+'план 2021.-извор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2021.-извор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2021.-извор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2021. - извор 01'!C100+'план 2021. - извор 04'!C100+'план 2021. - извор 07'!C100+'план 2021.-извор 08'!C100+'план 2021.-извор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2021.-извор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2021.-извор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854000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854000</v>
      </c>
    </row>
    <row r="102" spans="1:6" x14ac:dyDescent="0.3">
      <c r="A102" s="50">
        <v>510000</v>
      </c>
      <c r="B102" s="51" t="s">
        <v>61</v>
      </c>
      <c r="C102" s="52">
        <f>SUM(C103+C106+C111)</f>
        <v>854000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854000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2021.-извор 15'!C104+'буџетска резерва'!C104</f>
        <v>0</v>
      </c>
      <c r="D104" s="62">
        <f>'план 2021. - извор 01'!D104+'план 2021. - извор 04'!D104+'план 2021. - извор 07'!D104+'план 2021.-извор 08'!D104+'план 2021.-извор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2021.-извор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2021. - извор 01'!C105+'план 2021. - извор 04'!C105+'план 2021. - извор 07'!C105+'план 2021.-извор 08'!C105+'план 2021.-извор 15'!C105+'буџетска резерва'!C105</f>
        <v>0</v>
      </c>
      <c r="D105" s="62">
        <f>'план 2021. - извор 01'!D105+'план 2021. - извор 04'!D105+'план 2021. - извор 07'!D105+'план 2021.-извор 08'!D105+'план 2021.-извор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2021.-извор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854000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854000</v>
      </c>
    </row>
    <row r="107" spans="1:6" x14ac:dyDescent="0.3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2021.-извор 15'!C107+'буџетска резерва'!C107</f>
        <v>374000</v>
      </c>
      <c r="D107" s="62">
        <f>'план 2021. - извор 01'!D107+'план 2021. - извор 04'!D107+'план 2021. - извор 07'!D107+'план 2021.-извор 08'!D107+'план 2021.-извор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2021.-извор 15'!E107+'буџетска резерва'!E107</f>
        <v>0</v>
      </c>
      <c r="F107" s="63">
        <f t="shared" si="29"/>
        <v>374000</v>
      </c>
    </row>
    <row r="108" spans="1:6" x14ac:dyDescent="0.3">
      <c r="A108" s="64">
        <v>512600</v>
      </c>
      <c r="B108" s="65" t="s">
        <v>97</v>
      </c>
      <c r="C108" s="62">
        <f>'план 2021. - извор 01'!C108+'план 2021. - извор 04'!C108+'план 2021. - извор 07'!C108+'план 2021.-извор 08'!C108+'план 2021.-извор 15'!C108+'буџетска резерва'!C108</f>
        <v>360000</v>
      </c>
      <c r="D108" s="62">
        <f>'план 2021. - извор 01'!D108+'план 2021. - извор 04'!D108+'план 2021. - извор 07'!D108+'план 2021.-извор 08'!D108+'план 2021.-извор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2021.-извор 15'!E108+'буџетска резерва'!E108</f>
        <v>0</v>
      </c>
      <c r="F108" s="63">
        <f t="shared" si="29"/>
        <v>360000</v>
      </c>
    </row>
    <row r="109" spans="1:6" x14ac:dyDescent="0.3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2021.-извор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2021.-извор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2021.-извор 15'!E109+'буџетска резерва'!E109</f>
        <v>0</v>
      </c>
      <c r="F109" s="63">
        <f t="shared" si="29"/>
        <v>0</v>
      </c>
    </row>
    <row r="110" spans="1:6" x14ac:dyDescent="0.3">
      <c r="A110" s="64">
        <v>512900</v>
      </c>
      <c r="B110" s="65" t="s">
        <v>98</v>
      </c>
      <c r="C110" s="62">
        <f>'план 2021. - извор 01'!C110+'план 2021. - извор 04'!C110+'план 2021. - извор 07'!C110+'план 2021.-извор 08'!C110+'план 2021.-извор 15'!C110+'буџетска резерва'!C110</f>
        <v>120000</v>
      </c>
      <c r="D110" s="62">
        <f>'план 2021. - извор 01'!D110+'план 2021. - извор 04'!D110+'план 2021. - извор 07'!D110+'план 2021.-извор 08'!D110+'план 2021.-извор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2021.-извор 15'!E110+'буџетска резерва'!E110</f>
        <v>0</v>
      </c>
      <c r="F110" s="63">
        <f t="shared" si="29"/>
        <v>120000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2021.-извор 15'!C112+'буџетска резерва'!C112</f>
        <v>0</v>
      </c>
      <c r="D112" s="62">
        <f>'план 2021. - извор 01'!D112+'план 2021. - извор 04'!D112+'план 2021. - извор 07'!D112+'план 2021.-извор 08'!D112+'план 2021.-извор 15'!D112+'буџетска резерва'!D112</f>
        <v>0</v>
      </c>
      <c r="E112" s="62">
        <f>'план 2021. - извор 01'!E112+'план 2021. - извор 04'!E112+'план 2021. - извор 07'!E112+'план 2021.-извор 08'!E112+'план 2021.-извор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2021.-извор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2021.-извор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2021.-извор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55380725</v>
      </c>
      <c r="D116" s="93">
        <f>D12+D101</f>
        <v>7000000</v>
      </c>
      <c r="E116" s="94">
        <f>E12+E101</f>
        <v>71000000</v>
      </c>
      <c r="F116" s="95">
        <f t="shared" ref="F116" si="33">SUM(C116:E116)</f>
        <v>133380725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2021.-извор 15</vt:lpstr>
      <vt:lpstr>буџетска резерва</vt:lpstr>
      <vt:lpstr>план 2021.-укупно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2021-10-25T07:17:28Z</cp:lastPrinted>
  <dcterms:created xsi:type="dcterms:W3CDTF">2017-11-23T09:01:40Z</dcterms:created>
  <dcterms:modified xsi:type="dcterms:W3CDTF">2021-10-25T10:08:01Z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