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ca\Documents\TeatarVUK\ARHIVA-Tematski\BUDZET\2021-BUDZET\2021-Finansijski plan i program rada\2021-Finansijski plan\Fin.Plan2021_Izmena6_izv.07\"/>
    </mc:Choice>
  </mc:AlternateContent>
  <xr:revisionPtr revIDLastSave="0" documentId="13_ncr:1_{57092369-D859-4C26-A703-0891C57B65BB}" xr6:coauthVersionLast="47" xr6:coauthVersionMax="47" xr10:uidLastSave="{00000000-0000-0000-0000-000000000000}"/>
  <bookViews>
    <workbookView xWindow="28680" yWindow="-120" windowWidth="25440" windowHeight="15390" tabRatio="847" activeTab="2" xr2:uid="{00000000-000D-0000-FFFF-FFFF00000000}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.-извор 15" sheetId="10" r:id="rId5"/>
    <sheet name="буџетска резерва" sheetId="6" r:id="rId6"/>
    <sheet name="план 2021.-укупно" sheetId="8" r:id="rId7"/>
  </sheets>
  <definedNames>
    <definedName name="_xlnm.Print_Area" localSheetId="5">'буџетска резерва'!$A$1:$F$116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6" l="1"/>
  <c r="D89" i="6"/>
  <c r="E89" i="6"/>
  <c r="E115" i="8"/>
  <c r="E114" i="8" s="1"/>
  <c r="E113" i="8" s="1"/>
  <c r="D115" i="8"/>
  <c r="C115" i="8"/>
  <c r="C114" i="8" s="1"/>
  <c r="E112" i="8"/>
  <c r="D112" i="8"/>
  <c r="D111" i="8" s="1"/>
  <c r="C112" i="8"/>
  <c r="C111" i="8" s="1"/>
  <c r="E110" i="8"/>
  <c r="D110" i="8"/>
  <c r="C110" i="8"/>
  <c r="E109" i="8"/>
  <c r="D109" i="8"/>
  <c r="C109" i="8"/>
  <c r="E108" i="8"/>
  <c r="D108" i="8"/>
  <c r="C108" i="8"/>
  <c r="E107" i="8"/>
  <c r="D107" i="8"/>
  <c r="C107" i="8"/>
  <c r="E105" i="8"/>
  <c r="D105" i="8"/>
  <c r="C105" i="8"/>
  <c r="E104" i="8"/>
  <c r="D104" i="8"/>
  <c r="C104" i="8"/>
  <c r="E100" i="8"/>
  <c r="E99" i="8" s="1"/>
  <c r="D100" i="8"/>
  <c r="D99" i="8" s="1"/>
  <c r="C100" i="8"/>
  <c r="E98" i="8"/>
  <c r="E97" i="8" s="1"/>
  <c r="D98" i="8"/>
  <c r="D97" i="8" s="1"/>
  <c r="C98" i="8"/>
  <c r="E96" i="8"/>
  <c r="D96" i="8"/>
  <c r="C96" i="8"/>
  <c r="E95" i="8"/>
  <c r="D95" i="8"/>
  <c r="C95" i="8"/>
  <c r="E93" i="8"/>
  <c r="E92" i="8" s="1"/>
  <c r="D93" i="8"/>
  <c r="D92" i="8" s="1"/>
  <c r="C93" i="8"/>
  <c r="C92" i="8" s="1"/>
  <c r="E90" i="8"/>
  <c r="D90" i="8"/>
  <c r="D89" i="8" s="1"/>
  <c r="C90" i="8"/>
  <c r="C89" i="8" s="1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29" i="8"/>
  <c r="E28" i="8" s="1"/>
  <c r="D29" i="8"/>
  <c r="D28" i="8" s="1"/>
  <c r="C29" i="8"/>
  <c r="C28" i="8" s="1"/>
  <c r="E27" i="8"/>
  <c r="E26" i="8" s="1"/>
  <c r="D27" i="8"/>
  <c r="D26" i="8" s="1"/>
  <c r="C27" i="8"/>
  <c r="C26" i="8" s="1"/>
  <c r="E25" i="8"/>
  <c r="D25" i="8"/>
  <c r="C25" i="8"/>
  <c r="E24" i="8"/>
  <c r="D24" i="8"/>
  <c r="C24" i="8"/>
  <c r="E23" i="8"/>
  <c r="D23" i="8"/>
  <c r="C23" i="8"/>
  <c r="E21" i="8"/>
  <c r="E20" i="8" s="1"/>
  <c r="D21" i="8"/>
  <c r="D20" i="8" s="1"/>
  <c r="C21" i="8"/>
  <c r="C20" i="8" s="1"/>
  <c r="E19" i="8"/>
  <c r="D19" i="8"/>
  <c r="C19" i="8"/>
  <c r="E18" i="8"/>
  <c r="D18" i="8"/>
  <c r="C18" i="8"/>
  <c r="E17" i="8"/>
  <c r="D17" i="8"/>
  <c r="C17" i="8"/>
  <c r="E15" i="8"/>
  <c r="E14" i="8" s="1"/>
  <c r="D15" i="8"/>
  <c r="D14" i="8" s="1"/>
  <c r="C15" i="8"/>
  <c r="C14" i="8" s="1"/>
  <c r="F115" i="6"/>
  <c r="E114" i="6"/>
  <c r="E113" i="6" s="1"/>
  <c r="D114" i="6"/>
  <c r="D113" i="6" s="1"/>
  <c r="C114" i="6"/>
  <c r="F114" i="6" s="1"/>
  <c r="F112" i="6"/>
  <c r="E111" i="6"/>
  <c r="D111" i="6"/>
  <c r="C111" i="6"/>
  <c r="F110" i="6"/>
  <c r="F109" i="6"/>
  <c r="F108" i="6"/>
  <c r="F107" i="6"/>
  <c r="E106" i="6"/>
  <c r="D106" i="6"/>
  <c r="C106" i="6"/>
  <c r="F105" i="6"/>
  <c r="F104" i="6"/>
  <c r="E103" i="6"/>
  <c r="D103" i="6"/>
  <c r="C103" i="6"/>
  <c r="F100" i="6"/>
  <c r="E99" i="6"/>
  <c r="D99" i="6"/>
  <c r="C99" i="6"/>
  <c r="F98" i="6"/>
  <c r="E97" i="6"/>
  <c r="D97" i="6"/>
  <c r="C97" i="6"/>
  <c r="F96" i="6"/>
  <c r="F95" i="6"/>
  <c r="E94" i="6"/>
  <c r="D94" i="6"/>
  <c r="C94" i="6"/>
  <c r="F94" i="6" s="1"/>
  <c r="F93" i="6"/>
  <c r="E92" i="6"/>
  <c r="D92" i="6"/>
  <c r="C92" i="6"/>
  <c r="F90" i="6"/>
  <c r="F89" i="6"/>
  <c r="F88" i="6"/>
  <c r="F87" i="6"/>
  <c r="F86" i="6"/>
  <c r="F85" i="6"/>
  <c r="F84" i="6"/>
  <c r="E83" i="6"/>
  <c r="D83" i="6"/>
  <c r="D82" i="6" s="1"/>
  <c r="C83" i="6"/>
  <c r="E82" i="6"/>
  <c r="C82" i="6"/>
  <c r="F81" i="6"/>
  <c r="F80" i="6"/>
  <c r="E79" i="6"/>
  <c r="E78" i="6" s="1"/>
  <c r="D79" i="6"/>
  <c r="C79" i="6"/>
  <c r="F79" i="6" s="1"/>
  <c r="D78" i="6"/>
  <c r="F77" i="6"/>
  <c r="F76" i="6"/>
  <c r="F75" i="6"/>
  <c r="F74" i="6"/>
  <c r="F73" i="6"/>
  <c r="F72" i="6"/>
  <c r="F71" i="6"/>
  <c r="E70" i="6"/>
  <c r="D70" i="6"/>
  <c r="C70" i="6"/>
  <c r="F69" i="6"/>
  <c r="F68" i="6"/>
  <c r="E67" i="6"/>
  <c r="D67" i="6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C53" i="6"/>
  <c r="F52" i="6"/>
  <c r="F51" i="6"/>
  <c r="F50" i="6"/>
  <c r="F49" i="6"/>
  <c r="E48" i="6"/>
  <c r="F48" i="6" s="1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C31" i="6"/>
  <c r="F29" i="6"/>
  <c r="E28" i="6"/>
  <c r="D28" i="6"/>
  <c r="C28" i="6"/>
  <c r="F27" i="6"/>
  <c r="E26" i="6"/>
  <c r="D26" i="6"/>
  <c r="C26" i="6"/>
  <c r="F26" i="6" s="1"/>
  <c r="F25" i="6"/>
  <c r="F24" i="6"/>
  <c r="F23" i="6"/>
  <c r="F22" i="6"/>
  <c r="E22" i="6"/>
  <c r="D22" i="6"/>
  <c r="C22" i="6"/>
  <c r="F21" i="6"/>
  <c r="E20" i="6"/>
  <c r="D20" i="6"/>
  <c r="C20" i="6"/>
  <c r="F20" i="6" s="1"/>
  <c r="F19" i="6"/>
  <c r="F18" i="6"/>
  <c r="F17" i="6"/>
  <c r="E16" i="6"/>
  <c r="D16" i="6"/>
  <c r="C16" i="6"/>
  <c r="F15" i="6"/>
  <c r="E14" i="6"/>
  <c r="E13" i="6" s="1"/>
  <c r="D14" i="6"/>
  <c r="C14" i="6"/>
  <c r="F115" i="10"/>
  <c r="E114" i="10"/>
  <c r="E113" i="10" s="1"/>
  <c r="D114" i="10"/>
  <c r="D113" i="10" s="1"/>
  <c r="C114" i="10"/>
  <c r="F112" i="10"/>
  <c r="E111" i="10"/>
  <c r="D111" i="10"/>
  <c r="C111" i="10"/>
  <c r="F110" i="10"/>
  <c r="F109" i="10"/>
  <c r="F108" i="10"/>
  <c r="F107" i="10"/>
  <c r="E106" i="10"/>
  <c r="D106" i="10"/>
  <c r="C106" i="10"/>
  <c r="F105" i="10"/>
  <c r="F104" i="10"/>
  <c r="E103" i="10"/>
  <c r="D103" i="10"/>
  <c r="C103" i="10"/>
  <c r="C102" i="10"/>
  <c r="F100" i="10"/>
  <c r="E99" i="10"/>
  <c r="D99" i="10"/>
  <c r="C99" i="10"/>
  <c r="F99" i="10" s="1"/>
  <c r="F98" i="10"/>
  <c r="E97" i="10"/>
  <c r="D97" i="10"/>
  <c r="C97" i="10"/>
  <c r="F97" i="10" s="1"/>
  <c r="F96" i="10"/>
  <c r="F95" i="10"/>
  <c r="E94" i="10"/>
  <c r="D94" i="10"/>
  <c r="C94" i="10"/>
  <c r="F93" i="10"/>
  <c r="E92" i="10"/>
  <c r="D92" i="10"/>
  <c r="C92" i="10"/>
  <c r="F90" i="10"/>
  <c r="E89" i="10"/>
  <c r="D89" i="10"/>
  <c r="C89" i="10"/>
  <c r="F88" i="10"/>
  <c r="F87" i="10"/>
  <c r="F86" i="10"/>
  <c r="F85" i="10"/>
  <c r="F84" i="10"/>
  <c r="E83" i="10"/>
  <c r="D83" i="10"/>
  <c r="D82" i="10" s="1"/>
  <c r="C83" i="10"/>
  <c r="F83" i="10" s="1"/>
  <c r="E82" i="10"/>
  <c r="F81" i="10"/>
  <c r="F80" i="10"/>
  <c r="E79" i="10"/>
  <c r="E78" i="10" s="1"/>
  <c r="D79" i="10"/>
  <c r="D78" i="10" s="1"/>
  <c r="C79" i="10"/>
  <c r="C78" i="10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29" i="10"/>
  <c r="E28" i="10"/>
  <c r="D28" i="10"/>
  <c r="C28" i="10"/>
  <c r="F28" i="10" s="1"/>
  <c r="F27" i="10"/>
  <c r="E26" i="10"/>
  <c r="D26" i="10"/>
  <c r="C26" i="10"/>
  <c r="F26" i="10" s="1"/>
  <c r="F25" i="10"/>
  <c r="F24" i="10"/>
  <c r="F23" i="10"/>
  <c r="E22" i="10"/>
  <c r="F22" i="10" s="1"/>
  <c r="D22" i="10"/>
  <c r="C22" i="10"/>
  <c r="F21" i="10"/>
  <c r="E20" i="10"/>
  <c r="D20" i="10"/>
  <c r="C20" i="10"/>
  <c r="F19" i="10"/>
  <c r="F18" i="10"/>
  <c r="F17" i="10"/>
  <c r="E16" i="10"/>
  <c r="D16" i="10"/>
  <c r="C16" i="10"/>
  <c r="F15" i="10"/>
  <c r="E14" i="10"/>
  <c r="D14" i="10"/>
  <c r="C14" i="10"/>
  <c r="F14" i="10" s="1"/>
  <c r="F115" i="9"/>
  <c r="E114" i="9"/>
  <c r="E113" i="9" s="1"/>
  <c r="D114" i="9"/>
  <c r="D113" i="9" s="1"/>
  <c r="C114" i="9"/>
  <c r="C113" i="9" s="1"/>
  <c r="F112" i="9"/>
  <c r="E111" i="9"/>
  <c r="D111" i="9"/>
  <c r="C111" i="9"/>
  <c r="F110" i="9"/>
  <c r="F109" i="9"/>
  <c r="F108" i="9"/>
  <c r="F107" i="9"/>
  <c r="E106" i="9"/>
  <c r="D106" i="9"/>
  <c r="C106" i="9"/>
  <c r="F105" i="9"/>
  <c r="F104" i="9"/>
  <c r="E103" i="9"/>
  <c r="D103" i="9"/>
  <c r="C103" i="9"/>
  <c r="F100" i="9"/>
  <c r="E99" i="9"/>
  <c r="D99" i="9"/>
  <c r="C99" i="9"/>
  <c r="F98" i="9"/>
  <c r="E97" i="9"/>
  <c r="D97" i="9"/>
  <c r="C97" i="9"/>
  <c r="F96" i="9"/>
  <c r="F95" i="9"/>
  <c r="E94" i="9"/>
  <c r="D94" i="9"/>
  <c r="C94" i="9"/>
  <c r="F93" i="9"/>
  <c r="E92" i="9"/>
  <c r="D92" i="9"/>
  <c r="C92" i="9"/>
  <c r="F90" i="9"/>
  <c r="E89" i="9"/>
  <c r="F89" i="9" s="1"/>
  <c r="D89" i="9"/>
  <c r="C89" i="9"/>
  <c r="F88" i="9"/>
  <c r="F87" i="9"/>
  <c r="F86" i="9"/>
  <c r="F85" i="9"/>
  <c r="F84" i="9"/>
  <c r="F83" i="9"/>
  <c r="E83" i="9"/>
  <c r="D83" i="9"/>
  <c r="D82" i="9" s="1"/>
  <c r="C83" i="9"/>
  <c r="C82" i="9" s="1"/>
  <c r="E82" i="9"/>
  <c r="F81" i="9"/>
  <c r="F80" i="9"/>
  <c r="E79" i="9"/>
  <c r="E78" i="9" s="1"/>
  <c r="D79" i="9"/>
  <c r="C79" i="9"/>
  <c r="C78" i="9" s="1"/>
  <c r="F77" i="9"/>
  <c r="F76" i="9"/>
  <c r="F75" i="9"/>
  <c r="F74" i="9"/>
  <c r="F73" i="9"/>
  <c r="F72" i="9"/>
  <c r="F71" i="9"/>
  <c r="E70" i="9"/>
  <c r="D70" i="9"/>
  <c r="C70" i="9"/>
  <c r="F70" i="9" s="1"/>
  <c r="F69" i="9"/>
  <c r="F68" i="9"/>
  <c r="E67" i="9"/>
  <c r="D67" i="9"/>
  <c r="C67" i="9"/>
  <c r="F66" i="9"/>
  <c r="F65" i="9"/>
  <c r="F64" i="9"/>
  <c r="F63" i="9"/>
  <c r="E62" i="9"/>
  <c r="D62" i="9"/>
  <c r="C62" i="9"/>
  <c r="F61" i="9"/>
  <c r="F60" i="9"/>
  <c r="F59" i="9"/>
  <c r="F58" i="9"/>
  <c r="F57" i="9"/>
  <c r="F56" i="9"/>
  <c r="F55" i="9"/>
  <c r="F54" i="9"/>
  <c r="E53" i="9"/>
  <c r="D53" i="9"/>
  <c r="C53" i="9"/>
  <c r="F52" i="9"/>
  <c r="F51" i="9"/>
  <c r="F50" i="9"/>
  <c r="F49" i="9"/>
  <c r="E48" i="9"/>
  <c r="D48" i="9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C31" i="9"/>
  <c r="F29" i="9"/>
  <c r="E28" i="9"/>
  <c r="D28" i="9"/>
  <c r="C28" i="9"/>
  <c r="F28" i="9" s="1"/>
  <c r="F27" i="9"/>
  <c r="E26" i="9"/>
  <c r="D26" i="9"/>
  <c r="C26" i="9"/>
  <c r="F25" i="9"/>
  <c r="F24" i="9"/>
  <c r="F23" i="9"/>
  <c r="F22" i="9"/>
  <c r="E22" i="9"/>
  <c r="D22" i="9"/>
  <c r="C22" i="9"/>
  <c r="F21" i="9"/>
  <c r="E20" i="9"/>
  <c r="D20" i="9"/>
  <c r="C20" i="9"/>
  <c r="F19" i="9"/>
  <c r="F18" i="9"/>
  <c r="F17" i="9"/>
  <c r="E16" i="9"/>
  <c r="D16" i="9"/>
  <c r="C16" i="9"/>
  <c r="F15" i="9"/>
  <c r="E14" i="9"/>
  <c r="D14" i="9"/>
  <c r="C14" i="9"/>
  <c r="F115" i="3"/>
  <c r="E114" i="3"/>
  <c r="E113" i="3" s="1"/>
  <c r="D114" i="3"/>
  <c r="D113" i="3" s="1"/>
  <c r="C114" i="3"/>
  <c r="F112" i="3"/>
  <c r="E111" i="3"/>
  <c r="D111" i="3"/>
  <c r="C111" i="3"/>
  <c r="F111" i="3" s="1"/>
  <c r="F110" i="3"/>
  <c r="F109" i="3"/>
  <c r="F108" i="3"/>
  <c r="F107" i="3"/>
  <c r="E106" i="3"/>
  <c r="D106" i="3"/>
  <c r="C106" i="3"/>
  <c r="F105" i="3"/>
  <c r="F104" i="3"/>
  <c r="E103" i="3"/>
  <c r="D103" i="3"/>
  <c r="C103" i="3"/>
  <c r="F100" i="3"/>
  <c r="E99" i="3"/>
  <c r="D99" i="3"/>
  <c r="C99" i="3"/>
  <c r="F99" i="3" s="1"/>
  <c r="F98" i="3"/>
  <c r="E97" i="3"/>
  <c r="D97" i="3"/>
  <c r="C97" i="3"/>
  <c r="C91" i="3" s="1"/>
  <c r="F96" i="3"/>
  <c r="F95" i="3"/>
  <c r="E94" i="3"/>
  <c r="D94" i="3"/>
  <c r="C94" i="3"/>
  <c r="F93" i="3"/>
  <c r="E92" i="3"/>
  <c r="D92" i="3"/>
  <c r="C92" i="3"/>
  <c r="F90" i="3"/>
  <c r="E89" i="3"/>
  <c r="D89" i="3"/>
  <c r="C89" i="3"/>
  <c r="F88" i="3"/>
  <c r="F87" i="3"/>
  <c r="F86" i="3"/>
  <c r="F85" i="3"/>
  <c r="F84" i="3"/>
  <c r="E83" i="3"/>
  <c r="E82" i="3" s="1"/>
  <c r="D83" i="3"/>
  <c r="D82" i="3" s="1"/>
  <c r="C83" i="3"/>
  <c r="F81" i="3"/>
  <c r="F80" i="3"/>
  <c r="E79" i="3"/>
  <c r="D79" i="3"/>
  <c r="C79" i="3"/>
  <c r="C78" i="3" s="1"/>
  <c r="E78" i="3"/>
  <c r="D78" i="3"/>
  <c r="F77" i="3"/>
  <c r="F76" i="3"/>
  <c r="F75" i="3"/>
  <c r="F74" i="3"/>
  <c r="F73" i="3"/>
  <c r="F72" i="3"/>
  <c r="F71" i="3"/>
  <c r="E70" i="3"/>
  <c r="D70" i="3"/>
  <c r="C70" i="3"/>
  <c r="F69" i="3"/>
  <c r="F68" i="3"/>
  <c r="E67" i="3"/>
  <c r="D67" i="3"/>
  <c r="C67" i="3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29" i="3"/>
  <c r="E28" i="3"/>
  <c r="D28" i="3"/>
  <c r="C28" i="3"/>
  <c r="F27" i="3"/>
  <c r="E26" i="3"/>
  <c r="D26" i="3"/>
  <c r="C26" i="3"/>
  <c r="F25" i="3"/>
  <c r="F24" i="3"/>
  <c r="F23" i="3"/>
  <c r="E22" i="3"/>
  <c r="D22" i="3"/>
  <c r="C22" i="3"/>
  <c r="F21" i="3"/>
  <c r="E20" i="3"/>
  <c r="D20" i="3"/>
  <c r="C20" i="3"/>
  <c r="F19" i="3"/>
  <c r="F18" i="3"/>
  <c r="F17" i="3"/>
  <c r="E16" i="3"/>
  <c r="D16" i="3"/>
  <c r="C16" i="3"/>
  <c r="F15" i="3"/>
  <c r="E14" i="3"/>
  <c r="D14" i="3"/>
  <c r="C14" i="3"/>
  <c r="F115" i="2"/>
  <c r="E114" i="2"/>
  <c r="E113" i="2" s="1"/>
  <c r="D114" i="2"/>
  <c r="D113" i="2" s="1"/>
  <c r="C114" i="2"/>
  <c r="C113" i="2" s="1"/>
  <c r="F112" i="2"/>
  <c r="E111" i="2"/>
  <c r="D111" i="2"/>
  <c r="C111" i="2"/>
  <c r="F110" i="2"/>
  <c r="F109" i="2"/>
  <c r="F108" i="2"/>
  <c r="F107" i="2"/>
  <c r="E106" i="2"/>
  <c r="D106" i="2"/>
  <c r="C106" i="2"/>
  <c r="F105" i="2"/>
  <c r="F104" i="2"/>
  <c r="E103" i="2"/>
  <c r="D103" i="2"/>
  <c r="C103" i="2"/>
  <c r="F100" i="2"/>
  <c r="E99" i="2"/>
  <c r="D99" i="2"/>
  <c r="C99" i="2"/>
  <c r="F98" i="2"/>
  <c r="E97" i="2"/>
  <c r="D97" i="2"/>
  <c r="C97" i="2"/>
  <c r="F96" i="2"/>
  <c r="F95" i="2"/>
  <c r="E94" i="2"/>
  <c r="D94" i="2"/>
  <c r="C94" i="2"/>
  <c r="F93" i="2"/>
  <c r="E92" i="2"/>
  <c r="D92" i="2"/>
  <c r="C92" i="2"/>
  <c r="F90" i="2"/>
  <c r="E89" i="2"/>
  <c r="F89" i="2" s="1"/>
  <c r="D89" i="2"/>
  <c r="C89" i="2"/>
  <c r="F88" i="2"/>
  <c r="F87" i="2"/>
  <c r="F86" i="2"/>
  <c r="F85" i="2"/>
  <c r="F84" i="2"/>
  <c r="E83" i="2"/>
  <c r="E82" i="2" s="1"/>
  <c r="D83" i="2"/>
  <c r="D82" i="2" s="1"/>
  <c r="C83" i="2"/>
  <c r="C82" i="2" s="1"/>
  <c r="F81" i="2"/>
  <c r="F80" i="2"/>
  <c r="E79" i="2"/>
  <c r="D79" i="2"/>
  <c r="D78" i="2" s="1"/>
  <c r="C79" i="2"/>
  <c r="F79" i="2" s="1"/>
  <c r="E78" i="2"/>
  <c r="F77" i="2"/>
  <c r="F76" i="2"/>
  <c r="F75" i="2"/>
  <c r="F74" i="2"/>
  <c r="F73" i="2"/>
  <c r="F72" i="2"/>
  <c r="F71" i="2"/>
  <c r="E70" i="2"/>
  <c r="D70" i="2"/>
  <c r="C70" i="2"/>
  <c r="F69" i="2"/>
  <c r="F68" i="2"/>
  <c r="E67" i="2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29" i="2"/>
  <c r="E28" i="2"/>
  <c r="D28" i="2"/>
  <c r="C28" i="2"/>
  <c r="F27" i="2"/>
  <c r="E26" i="2"/>
  <c r="D26" i="2"/>
  <c r="C26" i="2"/>
  <c r="F25" i="2"/>
  <c r="F24" i="2"/>
  <c r="F23" i="2"/>
  <c r="E22" i="2"/>
  <c r="D22" i="2"/>
  <c r="C22" i="2"/>
  <c r="F21" i="2"/>
  <c r="E20" i="2"/>
  <c r="D20" i="2"/>
  <c r="C20" i="2"/>
  <c r="F19" i="2"/>
  <c r="F18" i="2"/>
  <c r="F17" i="2"/>
  <c r="E16" i="2"/>
  <c r="D16" i="2"/>
  <c r="C16" i="2"/>
  <c r="F15" i="2"/>
  <c r="E14" i="2"/>
  <c r="D14" i="2"/>
  <c r="C14" i="2"/>
  <c r="E83" i="1"/>
  <c r="D83" i="1"/>
  <c r="C83" i="1"/>
  <c r="F90" i="1"/>
  <c r="E89" i="1"/>
  <c r="D89" i="1"/>
  <c r="C89" i="1"/>
  <c r="F28" i="2" l="1"/>
  <c r="D13" i="9"/>
  <c r="E102" i="10"/>
  <c r="E101" i="10" s="1"/>
  <c r="F20" i="2"/>
  <c r="F92" i="2"/>
  <c r="F103" i="2"/>
  <c r="F94" i="9"/>
  <c r="F16" i="10"/>
  <c r="F103" i="10"/>
  <c r="F67" i="6"/>
  <c r="F16" i="3"/>
  <c r="F79" i="3"/>
  <c r="F14" i="9"/>
  <c r="F53" i="10"/>
  <c r="F114" i="10"/>
  <c r="F16" i="2"/>
  <c r="F22" i="3"/>
  <c r="D91" i="10"/>
  <c r="F16" i="6"/>
  <c r="E13" i="3"/>
  <c r="F70" i="3"/>
  <c r="F48" i="9"/>
  <c r="E13" i="2"/>
  <c r="F22" i="2"/>
  <c r="F20" i="10"/>
  <c r="D13" i="10"/>
  <c r="F31" i="6"/>
  <c r="F14" i="3"/>
  <c r="F28" i="3"/>
  <c r="F83" i="3"/>
  <c r="F89" i="3"/>
  <c r="E102" i="3"/>
  <c r="E101" i="3" s="1"/>
  <c r="F114" i="3"/>
  <c r="F92" i="9"/>
  <c r="F111" i="10"/>
  <c r="F78" i="3"/>
  <c r="F26" i="9"/>
  <c r="D102" i="9"/>
  <c r="D101" i="9" s="1"/>
  <c r="F28" i="6"/>
  <c r="D102" i="6"/>
  <c r="D101" i="6" s="1"/>
  <c r="F62" i="3"/>
  <c r="C113" i="6"/>
  <c r="F113" i="6" s="1"/>
  <c r="F111" i="6"/>
  <c r="F106" i="6"/>
  <c r="E102" i="6"/>
  <c r="E101" i="6" s="1"/>
  <c r="F103" i="6"/>
  <c r="F99" i="6"/>
  <c r="F97" i="6"/>
  <c r="F92" i="6"/>
  <c r="D91" i="6"/>
  <c r="F83" i="6"/>
  <c r="F82" i="6"/>
  <c r="C78" i="6"/>
  <c r="F78" i="6" s="1"/>
  <c r="F70" i="6"/>
  <c r="F62" i="6"/>
  <c r="F53" i="6"/>
  <c r="D30" i="6"/>
  <c r="D13" i="6"/>
  <c r="F14" i="6"/>
  <c r="C113" i="10"/>
  <c r="F113" i="10" s="1"/>
  <c r="F106" i="10"/>
  <c r="D102" i="10"/>
  <c r="D101" i="10" s="1"/>
  <c r="F98" i="8"/>
  <c r="F94" i="10"/>
  <c r="E91" i="10"/>
  <c r="F92" i="10"/>
  <c r="F89" i="10"/>
  <c r="C82" i="10"/>
  <c r="F82" i="10" s="1"/>
  <c r="C79" i="8"/>
  <c r="C78" i="8" s="1"/>
  <c r="D79" i="8"/>
  <c r="D78" i="8" s="1"/>
  <c r="F79" i="10"/>
  <c r="F70" i="10"/>
  <c r="F67" i="10"/>
  <c r="F62" i="10"/>
  <c r="D30" i="10"/>
  <c r="F48" i="10"/>
  <c r="E30" i="10"/>
  <c r="C31" i="8"/>
  <c r="F31" i="10"/>
  <c r="C13" i="10"/>
  <c r="E13" i="10"/>
  <c r="F114" i="9"/>
  <c r="F111" i="9"/>
  <c r="C102" i="9"/>
  <c r="F106" i="9"/>
  <c r="F105" i="8"/>
  <c r="F103" i="9"/>
  <c r="D103" i="8"/>
  <c r="F99" i="9"/>
  <c r="D91" i="9"/>
  <c r="E91" i="9"/>
  <c r="F82" i="9"/>
  <c r="D83" i="8"/>
  <c r="D82" i="8" s="1"/>
  <c r="F79" i="9"/>
  <c r="E79" i="8"/>
  <c r="E78" i="8" s="1"/>
  <c r="F81" i="8"/>
  <c r="F74" i="8"/>
  <c r="C67" i="8"/>
  <c r="F67" i="9"/>
  <c r="F62" i="9"/>
  <c r="F53" i="9"/>
  <c r="D30" i="9"/>
  <c r="F31" i="9"/>
  <c r="E30" i="9"/>
  <c r="E13" i="9"/>
  <c r="F20" i="9"/>
  <c r="F16" i="9"/>
  <c r="C13" i="9"/>
  <c r="C113" i="3"/>
  <c r="F113" i="3" s="1"/>
  <c r="C102" i="3"/>
  <c r="C101" i="3" s="1"/>
  <c r="D102" i="3"/>
  <c r="D101" i="3" s="1"/>
  <c r="F109" i="8"/>
  <c r="F106" i="3"/>
  <c r="C103" i="8"/>
  <c r="F103" i="3"/>
  <c r="C97" i="8"/>
  <c r="F94" i="3"/>
  <c r="F95" i="8"/>
  <c r="D91" i="3"/>
  <c r="F91" i="3" s="1"/>
  <c r="F92" i="3"/>
  <c r="E91" i="3"/>
  <c r="C82" i="3"/>
  <c r="F82" i="3" s="1"/>
  <c r="F87" i="8"/>
  <c r="D30" i="3"/>
  <c r="E70" i="8"/>
  <c r="D67" i="8"/>
  <c r="F67" i="3"/>
  <c r="C30" i="3"/>
  <c r="F53" i="3"/>
  <c r="F57" i="8"/>
  <c r="E30" i="3"/>
  <c r="D48" i="8"/>
  <c r="F48" i="3"/>
  <c r="F41" i="8"/>
  <c r="F45" i="8"/>
  <c r="F31" i="3"/>
  <c r="F26" i="3"/>
  <c r="F25" i="8"/>
  <c r="D13" i="3"/>
  <c r="F20" i="3"/>
  <c r="F114" i="2"/>
  <c r="F115" i="8"/>
  <c r="D102" i="2"/>
  <c r="D101" i="2" s="1"/>
  <c r="F112" i="8"/>
  <c r="E111" i="8"/>
  <c r="F111" i="8" s="1"/>
  <c r="F111" i="2"/>
  <c r="E102" i="2"/>
  <c r="E101" i="2" s="1"/>
  <c r="F110" i="8"/>
  <c r="F108" i="8"/>
  <c r="C102" i="2"/>
  <c r="F99" i="2"/>
  <c r="F100" i="8"/>
  <c r="C99" i="8"/>
  <c r="F94" i="2"/>
  <c r="C94" i="8"/>
  <c r="F96" i="8"/>
  <c r="E94" i="8"/>
  <c r="E91" i="8" s="1"/>
  <c r="D91" i="2"/>
  <c r="E91" i="2"/>
  <c r="F93" i="8"/>
  <c r="F90" i="8"/>
  <c r="F84" i="8"/>
  <c r="E83" i="8"/>
  <c r="E82" i="8" s="1"/>
  <c r="F88" i="8"/>
  <c r="F82" i="2"/>
  <c r="F86" i="8"/>
  <c r="F83" i="2"/>
  <c r="C78" i="2"/>
  <c r="F78" i="2" s="1"/>
  <c r="F80" i="8"/>
  <c r="F73" i="8"/>
  <c r="F77" i="8"/>
  <c r="F70" i="2"/>
  <c r="E67" i="8"/>
  <c r="F67" i="2"/>
  <c r="F69" i="8"/>
  <c r="F63" i="8"/>
  <c r="F66" i="8"/>
  <c r="F62" i="2"/>
  <c r="E53" i="8"/>
  <c r="F61" i="8"/>
  <c r="F53" i="2"/>
  <c r="F55" i="8"/>
  <c r="F59" i="8"/>
  <c r="F51" i="8"/>
  <c r="F52" i="8"/>
  <c r="F48" i="2"/>
  <c r="F31" i="2"/>
  <c r="D30" i="2"/>
  <c r="F37" i="8"/>
  <c r="F26" i="2"/>
  <c r="F23" i="8"/>
  <c r="E22" i="8"/>
  <c r="D13" i="2"/>
  <c r="D16" i="8"/>
  <c r="E16" i="8"/>
  <c r="F19" i="8"/>
  <c r="F14" i="2"/>
  <c r="C106" i="8"/>
  <c r="E106" i="8"/>
  <c r="D106" i="8"/>
  <c r="E103" i="8"/>
  <c r="D94" i="8"/>
  <c r="E89" i="8"/>
  <c r="F89" i="8" s="1"/>
  <c r="F89" i="1"/>
  <c r="F85" i="8"/>
  <c r="D70" i="8"/>
  <c r="F72" i="8"/>
  <c r="C70" i="8"/>
  <c r="F75" i="8"/>
  <c r="F76" i="8"/>
  <c r="F68" i="8"/>
  <c r="C62" i="8"/>
  <c r="D62" i="8"/>
  <c r="E62" i="8"/>
  <c r="F54" i="8"/>
  <c r="F56" i="8"/>
  <c r="F58" i="8"/>
  <c r="F60" i="8"/>
  <c r="D53" i="8"/>
  <c r="C48" i="8"/>
  <c r="F50" i="8"/>
  <c r="E48" i="8"/>
  <c r="F32" i="8"/>
  <c r="D31" i="8"/>
  <c r="F34" i="8"/>
  <c r="F36" i="8"/>
  <c r="F38" i="8"/>
  <c r="F40" i="8"/>
  <c r="F42" i="8"/>
  <c r="F44" i="8"/>
  <c r="F46" i="8"/>
  <c r="E31" i="8"/>
  <c r="F35" i="8"/>
  <c r="F39" i="8"/>
  <c r="F43" i="8"/>
  <c r="F47" i="8"/>
  <c r="F29" i="8"/>
  <c r="F27" i="8"/>
  <c r="F24" i="8"/>
  <c r="D22" i="8"/>
  <c r="F21" i="8"/>
  <c r="F18" i="8"/>
  <c r="F17" i="8"/>
  <c r="D114" i="8"/>
  <c r="D113" i="8" s="1"/>
  <c r="F107" i="8"/>
  <c r="F104" i="8"/>
  <c r="F92" i="8"/>
  <c r="C83" i="8"/>
  <c r="C82" i="8" s="1"/>
  <c r="F71" i="8"/>
  <c r="F64" i="8"/>
  <c r="F65" i="8"/>
  <c r="C53" i="8"/>
  <c r="F49" i="8"/>
  <c r="F33" i="8"/>
  <c r="F26" i="8"/>
  <c r="C22" i="8"/>
  <c r="F20" i="8"/>
  <c r="C16" i="8"/>
  <c r="F15" i="8"/>
  <c r="F99" i="8"/>
  <c r="F97" i="8"/>
  <c r="D91" i="8"/>
  <c r="F28" i="8"/>
  <c r="F14" i="8"/>
  <c r="C113" i="8"/>
  <c r="E30" i="6"/>
  <c r="E91" i="6"/>
  <c r="C30" i="6"/>
  <c r="C13" i="6"/>
  <c r="C102" i="6"/>
  <c r="C91" i="6"/>
  <c r="D12" i="10"/>
  <c r="F78" i="10"/>
  <c r="C101" i="10"/>
  <c r="C30" i="10"/>
  <c r="C91" i="10"/>
  <c r="F113" i="9"/>
  <c r="D78" i="9"/>
  <c r="F78" i="9" s="1"/>
  <c r="F97" i="9"/>
  <c r="C30" i="9"/>
  <c r="E102" i="9"/>
  <c r="E101" i="9" s="1"/>
  <c r="C101" i="9"/>
  <c r="C91" i="9"/>
  <c r="C13" i="3"/>
  <c r="F97" i="3"/>
  <c r="F113" i="2"/>
  <c r="C13" i="2"/>
  <c r="E30" i="2"/>
  <c r="F97" i="2"/>
  <c r="F106" i="2"/>
  <c r="C30" i="2"/>
  <c r="C91" i="2"/>
  <c r="F91" i="2" s="1"/>
  <c r="F13" i="9" l="1"/>
  <c r="F102" i="2"/>
  <c r="E12" i="2"/>
  <c r="E116" i="2" s="1"/>
  <c r="F102" i="10"/>
  <c r="D116" i="10"/>
  <c r="D12" i="3"/>
  <c r="D116" i="3" s="1"/>
  <c r="F31" i="8"/>
  <c r="C102" i="8"/>
  <c r="F91" i="6"/>
  <c r="D12" i="6"/>
  <c r="D116" i="6" s="1"/>
  <c r="F78" i="8"/>
  <c r="F67" i="8"/>
  <c r="D30" i="8"/>
  <c r="F30" i="6"/>
  <c r="C13" i="8"/>
  <c r="F101" i="10"/>
  <c r="F91" i="10"/>
  <c r="C91" i="8"/>
  <c r="F91" i="8" s="1"/>
  <c r="E12" i="10"/>
  <c r="E116" i="10" s="1"/>
  <c r="F30" i="10"/>
  <c r="F62" i="8"/>
  <c r="F22" i="8"/>
  <c r="E13" i="8"/>
  <c r="F13" i="10"/>
  <c r="F91" i="9"/>
  <c r="F79" i="8"/>
  <c r="D12" i="9"/>
  <c r="D116" i="9" s="1"/>
  <c r="E12" i="9"/>
  <c r="E116" i="9" s="1"/>
  <c r="F30" i="9"/>
  <c r="F16" i="8"/>
  <c r="F101" i="3"/>
  <c r="F102" i="3"/>
  <c r="E12" i="3"/>
  <c r="E116" i="3" s="1"/>
  <c r="F70" i="8"/>
  <c r="F30" i="3"/>
  <c r="D13" i="8"/>
  <c r="E102" i="8"/>
  <c r="E101" i="8" s="1"/>
  <c r="C101" i="2"/>
  <c r="F101" i="2" s="1"/>
  <c r="F106" i="8"/>
  <c r="F103" i="8"/>
  <c r="F94" i="8"/>
  <c r="D12" i="2"/>
  <c r="D116" i="2" s="1"/>
  <c r="E30" i="8"/>
  <c r="F30" i="2"/>
  <c r="F114" i="8"/>
  <c r="F113" i="8"/>
  <c r="D102" i="8"/>
  <c r="D101" i="8" s="1"/>
  <c r="F82" i="8"/>
  <c r="F83" i="8"/>
  <c r="C30" i="8"/>
  <c r="F53" i="8"/>
  <c r="F48" i="8"/>
  <c r="C101" i="8"/>
  <c r="F13" i="6"/>
  <c r="C12" i="6"/>
  <c r="F102" i="6"/>
  <c r="C101" i="6"/>
  <c r="F101" i="6" s="1"/>
  <c r="E12" i="6"/>
  <c r="E116" i="6" s="1"/>
  <c r="C12" i="10"/>
  <c r="F101" i="9"/>
  <c r="C12" i="9"/>
  <c r="F102" i="9"/>
  <c r="F13" i="3"/>
  <c r="C12" i="3"/>
  <c r="F13" i="2"/>
  <c r="C12" i="2"/>
  <c r="C12" i="8" l="1"/>
  <c r="C116" i="8" s="1"/>
  <c r="E12" i="8"/>
  <c r="E116" i="8" s="1"/>
  <c r="F13" i="8"/>
  <c r="D12" i="8"/>
  <c r="D116" i="8" s="1"/>
  <c r="F102" i="8"/>
  <c r="F101" i="8"/>
  <c r="F30" i="8"/>
  <c r="F12" i="6"/>
  <c r="C116" i="6"/>
  <c r="F116" i="6" s="1"/>
  <c r="F12" i="10"/>
  <c r="C116" i="10"/>
  <c r="F116" i="10" s="1"/>
  <c r="F6" i="8" s="1"/>
  <c r="F12" i="9"/>
  <c r="C116" i="9"/>
  <c r="F116" i="9" s="1"/>
  <c r="F5" i="8" s="1"/>
  <c r="F12" i="3"/>
  <c r="C116" i="3"/>
  <c r="F116" i="3" s="1"/>
  <c r="F4" i="8" s="1"/>
  <c r="F12" i="2"/>
  <c r="C116" i="2"/>
  <c r="F116" i="2" s="1"/>
  <c r="F3" i="8" s="1"/>
  <c r="F12" i="8" l="1"/>
  <c r="F116" i="8"/>
  <c r="F115" i="1" l="1"/>
  <c r="E114" i="1"/>
  <c r="E113" i="1" s="1"/>
  <c r="D114" i="1"/>
  <c r="D113" i="1" s="1"/>
  <c r="C114" i="1"/>
  <c r="F112" i="1"/>
  <c r="E111" i="1"/>
  <c r="D111" i="1"/>
  <c r="F111" i="1" s="1"/>
  <c r="C111" i="1"/>
  <c r="F110" i="1"/>
  <c r="F109" i="1"/>
  <c r="F108" i="1"/>
  <c r="F107" i="1"/>
  <c r="E106" i="1"/>
  <c r="D106" i="1"/>
  <c r="C106" i="1"/>
  <c r="F106" i="1" s="1"/>
  <c r="F105" i="1"/>
  <c r="F104" i="1"/>
  <c r="E103" i="1"/>
  <c r="D103" i="1"/>
  <c r="C103" i="1"/>
  <c r="F100" i="1"/>
  <c r="E99" i="1"/>
  <c r="D99" i="1"/>
  <c r="C99" i="1"/>
  <c r="F98" i="1"/>
  <c r="E97" i="1"/>
  <c r="D97" i="1"/>
  <c r="C97" i="1"/>
  <c r="F96" i="1"/>
  <c r="F95" i="1"/>
  <c r="E94" i="1"/>
  <c r="D94" i="1"/>
  <c r="C94" i="1"/>
  <c r="F93" i="1"/>
  <c r="E92" i="1"/>
  <c r="D92" i="1"/>
  <c r="C92" i="1"/>
  <c r="F88" i="1"/>
  <c r="F87" i="1"/>
  <c r="F86" i="1"/>
  <c r="F85" i="1"/>
  <c r="F84" i="1"/>
  <c r="F83" i="1"/>
  <c r="D82" i="1"/>
  <c r="C82" i="1"/>
  <c r="E82" i="1"/>
  <c r="F81" i="1"/>
  <c r="F80" i="1"/>
  <c r="E79" i="1"/>
  <c r="E78" i="1" s="1"/>
  <c r="D79" i="1"/>
  <c r="D78" i="1" s="1"/>
  <c r="C79" i="1"/>
  <c r="F77" i="1"/>
  <c r="F76" i="1"/>
  <c r="F75" i="1"/>
  <c r="F74" i="1"/>
  <c r="F73" i="1"/>
  <c r="F72" i="1"/>
  <c r="F71" i="1"/>
  <c r="E70" i="1"/>
  <c r="D70" i="1"/>
  <c r="C70" i="1"/>
  <c r="F69" i="1"/>
  <c r="F68" i="1"/>
  <c r="E67" i="1"/>
  <c r="D67" i="1"/>
  <c r="C67" i="1"/>
  <c r="F66" i="1"/>
  <c r="F65" i="1"/>
  <c r="F64" i="1"/>
  <c r="F63" i="1"/>
  <c r="E62" i="1"/>
  <c r="D62" i="1"/>
  <c r="C62" i="1"/>
  <c r="F61" i="1"/>
  <c r="F60" i="1"/>
  <c r="F59" i="1"/>
  <c r="F58" i="1"/>
  <c r="F57" i="1"/>
  <c r="F56" i="1"/>
  <c r="F55" i="1"/>
  <c r="F54" i="1"/>
  <c r="E53" i="1"/>
  <c r="D53" i="1"/>
  <c r="C53" i="1"/>
  <c r="F52" i="1"/>
  <c r="F51" i="1"/>
  <c r="F50" i="1"/>
  <c r="F49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1" i="1"/>
  <c r="D31" i="1"/>
  <c r="C31" i="1"/>
  <c r="F29" i="1"/>
  <c r="E28" i="1"/>
  <c r="D28" i="1"/>
  <c r="C28" i="1"/>
  <c r="F27" i="1"/>
  <c r="E26" i="1"/>
  <c r="D26" i="1"/>
  <c r="C26" i="1"/>
  <c r="F25" i="1"/>
  <c r="F24" i="1"/>
  <c r="F23" i="1"/>
  <c r="E22" i="1"/>
  <c r="D22" i="1"/>
  <c r="C22" i="1"/>
  <c r="F21" i="1"/>
  <c r="E20" i="1"/>
  <c r="D20" i="1"/>
  <c r="C20" i="1"/>
  <c r="F19" i="1"/>
  <c r="F18" i="1"/>
  <c r="F17" i="1"/>
  <c r="E16" i="1"/>
  <c r="D16" i="1"/>
  <c r="C16" i="1"/>
  <c r="F15" i="1"/>
  <c r="E14" i="1"/>
  <c r="D14" i="1"/>
  <c r="C14" i="1"/>
  <c r="E102" i="1" l="1"/>
  <c r="F103" i="1"/>
  <c r="F28" i="1"/>
  <c r="F114" i="1"/>
  <c r="E101" i="1"/>
  <c r="C91" i="1"/>
  <c r="F82" i="1"/>
  <c r="F79" i="1"/>
  <c r="F67" i="1"/>
  <c r="F31" i="1"/>
  <c r="D30" i="1"/>
  <c r="F22" i="1"/>
  <c r="F16" i="1"/>
  <c r="C113" i="1"/>
  <c r="F113" i="1" s="1"/>
  <c r="D102" i="1"/>
  <c r="D101" i="1" s="1"/>
  <c r="C102" i="1"/>
  <c r="F99" i="1"/>
  <c r="F97" i="1"/>
  <c r="F94" i="1"/>
  <c r="D91" i="1"/>
  <c r="F92" i="1"/>
  <c r="E91" i="1"/>
  <c r="C78" i="1"/>
  <c r="F78" i="1" s="1"/>
  <c r="F62" i="1"/>
  <c r="F53" i="1"/>
  <c r="F48" i="1"/>
  <c r="C30" i="1"/>
  <c r="F26" i="1"/>
  <c r="D13" i="1"/>
  <c r="E13" i="1"/>
  <c r="F20" i="1"/>
  <c r="C13" i="1"/>
  <c r="F14" i="1"/>
  <c r="F70" i="1"/>
  <c r="E30" i="1"/>
  <c r="D12" i="1" l="1"/>
  <c r="D116" i="1" s="1"/>
  <c r="C101" i="1"/>
  <c r="F101" i="1" s="1"/>
  <c r="F102" i="1"/>
  <c r="E12" i="1"/>
  <c r="E116" i="1" s="1"/>
  <c r="C12" i="1"/>
  <c r="F91" i="1"/>
  <c r="F30" i="1"/>
  <c r="F13" i="1"/>
  <c r="C116" i="1" l="1"/>
  <c r="F116" i="1" s="1"/>
  <c r="F2" i="8" s="1"/>
  <c r="F12" i="1"/>
  <c r="F7" i="8" l="1"/>
</calcChain>
</file>

<file path=xl/sharedStrings.xml><?xml version="1.0" encoding="utf-8"?>
<sst xmlns="http://schemas.openxmlformats.org/spreadsheetml/2006/main" count="809" uniqueCount="152">
  <si>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</si>
  <si>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</si>
  <si>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</si>
  <si>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</si>
  <si>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</si>
  <si>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</si>
  <si>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</si>
  <si>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</si>
  <si>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</si>
  <si>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</si>
  <si>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</si>
  <si>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</si>
  <si>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</si>
  <si>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</si>
  <si>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</si>
  <si>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</si>
  <si>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</si>
  <si>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</si>
  <si>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</si>
  <si>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</si>
  <si>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</si>
  <si>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</si>
  <si>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</si>
  <si>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</si>
  <si>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</si>
  <si>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</si>
  <si>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</si>
  <si>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</si>
  <si>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</si>
  <si>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</si>
  <si>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</si>
  <si>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</si>
  <si>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</si>
  <si>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</si>
  <si>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</si>
  <si>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</si>
  <si>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</si>
  <si>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</si>
  <si>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</si>
  <si>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</si>
  <si>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</si>
  <si>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</si>
  <si>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</si>
  <si>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</si>
  <si>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</si>
  <si>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</si>
  <si>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</si>
  <si>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</si>
  <si>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</si>
  <si>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</si>
  <si>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</si>
  <si>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</si>
  <si>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</si>
  <si>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</si>
  <si>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</si>
  <si>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</si>
  <si>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</si>
  <si>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</si>
  <si>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</si>
  <si>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</si>
  <si>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</si>
  <si>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</si>
  <si>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</si>
  <si>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</si>
  <si>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</si>
  <si>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</si>
  <si>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</si>
  <si>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</si>
  <si>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</si>
  <si>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</si>
  <si>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</si>
  <si>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</si>
  <si>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</si>
  <si>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</si>
  <si>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</si>
  <si>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</si>
  <si>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</si>
  <si>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</si>
  <si>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</si>
  <si>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</si>
  <si>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</si>
  <si>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</si>
  <si>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</si>
  <si>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</si>
  <si>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</si>
  <si>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</si>
  <si>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</si>
  <si>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</si>
  <si>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</si>
  <si>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</si>
  <si>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</si>
  <si>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</si>
  <si>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</si>
  <si>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</si>
  <si>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</si>
  <si>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</si>
  <si>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</si>
  <si>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</si>
  <si>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</si>
  <si>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</si>
  <si>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</si>
  <si>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</si>
  <si>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</si>
  <si>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</si>
  <si>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</si>
  <si>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</si>
  <si>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</si>
  <si>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</si>
  <si>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</si>
  <si>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</si>
  <si>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</si>
  <si>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</si>
  <si>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</si>
  <si>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</si>
  <si>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</si>
  <si>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</si>
  <si>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</si>
  <si>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</si>
  <si>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</si>
  <si>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</si>
  <si>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</si>
  <si>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</si>
  <si>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</si>
  <si>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</si>
  <si>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</si>
  <si>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</si>
  <si>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</si>
  <si>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</si>
  <si>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</si>
  <si>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</si>
  <si>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</si>
  <si>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</si>
  <si>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</si>
  <si>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</si>
  <si>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</si>
  <si>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</si>
  <si>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</si>
  <si>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</si>
  <si>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</si>
  <si>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</si>
  <si>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</si>
  <si>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</si>
  <si>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</si>
  <si>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</si>
  <si>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</si>
  <si>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</si>
  <si>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</si>
  <si>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</si>
  <si>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ТЕАТАР ВУК</t>
  </si>
  <si>
    <t>План 2021</t>
  </si>
  <si>
    <t xml:space="preserve">ФИНАНСИЈСКИ ПЛАН ПРИХОДА И РАСХОДА ЗА 2021. ГОДИНУ </t>
  </si>
  <si>
    <t>ИЗМЕНА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</si>
</sst>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  <font>
      <sz val="10"/>
      <color indexed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3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16" fillId="11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4" fontId="8" fillId="0" borderId="60" xfId="0" applyNumberFormat="1" applyFont="1" applyFill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/>
    </xf>
    <xf numFmtId="0" fontId="12" fillId="3" borderId="62" xfId="0" applyFont="1" applyFill="1" applyBorder="1" applyAlignment="1">
      <alignment horizontal="left" vertical="center"/>
    </xf>
    <xf numFmtId="0" fontId="12" fillId="3" borderId="63" xfId="0" applyFont="1" applyFill="1" applyBorder="1" applyAlignment="1">
      <alignment horizontal="left" vertical="center"/>
    </xf>
    <xf numFmtId="4" fontId="8" fillId="3" borderId="64" xfId="0" applyNumberFormat="1" applyFont="1" applyFill="1" applyBorder="1" applyAlignment="1">
      <alignment horizontal="right" vertical="center"/>
    </xf>
    <xf numFmtId="4" fontId="8" fillId="3" borderId="65" xfId="0" applyNumberFormat="1" applyFont="1" applyFill="1" applyBorder="1" applyAlignment="1">
      <alignment horizontal="right" vertical="center"/>
    </xf>
    <xf numFmtId="4" fontId="8" fillId="8" borderId="66" xfId="0" applyNumberFormat="1" applyFont="1" applyFill="1" applyBorder="1" applyAlignment="1">
      <alignment horizontal="right" vertical="center"/>
    </xf>
    <xf numFmtId="4" fontId="8" fillId="17" borderId="10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125"/>
  <sheetViews>
    <sheetView zoomScaleNormal="100" workbookViewId="0">
      <selection activeCell="E4" sqref="E4"/>
    </sheetView>
  </sheetViews>
  <sheetFormatPr defaultColWidth="6.33203125" defaultRowHeight="13.8" x14ac:dyDescent="0.25"/>
  <cols>
    <col min="1" max="1" width="7.5546875" style="24" bestFit="1" customWidth="1"/>
    <col min="2" max="2" width="48.5546875" style="24" customWidth="1"/>
    <col min="3" max="3" width="16.6640625" style="24" customWidth="1"/>
    <col min="4" max="4" width="17" style="24" customWidth="1"/>
    <col min="5" max="5" width="16" style="24" customWidth="1"/>
    <col min="6" max="6" width="16.6640625" style="34" bestFit="1" customWidth="1"/>
    <col min="7" max="16384" width="6.33203125" style="24"/>
  </cols>
  <sheetData>
    <row r="2" spans="1:61" x14ac:dyDescent="0.25">
      <c r="A2" s="40"/>
      <c r="B2" s="40" t="s">
        <v>150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2</v>
      </c>
      <c r="D10" s="135" t="s">
        <v>3</v>
      </c>
      <c r="E10" s="125" t="s">
        <v>75</v>
      </c>
      <c r="F10" s="127" t="s">
        <v>140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38195725</v>
      </c>
      <c r="D12" s="48">
        <f>SUM(D13+D30+D78+D82+D89+D91)</f>
        <v>5000000</v>
      </c>
      <c r="E12" s="48">
        <f>SUM(E13+E30+E78+E82+E89+E91)</f>
        <v>36000000</v>
      </c>
      <c r="F12" s="49">
        <f>SUM(C12+D12+E12)</f>
        <v>79195725</v>
      </c>
    </row>
    <row r="13" spans="1:61" x14ac:dyDescent="0.25">
      <c r="A13" s="50">
        <v>410000</v>
      </c>
      <c r="B13" s="51" t="s">
        <v>5</v>
      </c>
      <c r="C13" s="52">
        <f>SUM(C14+C16+C20+C22+C26+C28)</f>
        <v>8537930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8537930</v>
      </c>
    </row>
    <row r="14" spans="1:61" x14ac:dyDescent="0.25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25">
      <c r="A15" s="60">
        <v>411100</v>
      </c>
      <c r="B15" s="61" t="s">
        <v>99</v>
      </c>
      <c r="C15" s="62">
        <v>6646330</v>
      </c>
      <c r="D15" s="62"/>
      <c r="E15" s="62"/>
      <c r="F15" s="63">
        <f>SUM(C15+D15+E15)</f>
        <v>6646330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8" x14ac:dyDescent="0.25">
      <c r="A17" s="60">
        <v>412100</v>
      </c>
      <c r="B17" s="61" t="s">
        <v>7</v>
      </c>
      <c r="C17" s="62">
        <v>764329</v>
      </c>
      <c r="D17" s="62"/>
      <c r="E17" s="62"/>
      <c r="F17" s="63">
        <f t="shared" ref="F17:F19" si="3">SUM(C17+D17+E17)</f>
        <v>764329</v>
      </c>
    </row>
    <row r="18" spans="1:8" x14ac:dyDescent="0.25">
      <c r="A18" s="60">
        <v>412200</v>
      </c>
      <c r="B18" s="61" t="s">
        <v>8</v>
      </c>
      <c r="C18" s="62">
        <v>342286</v>
      </c>
      <c r="D18" s="62"/>
      <c r="E18" s="62"/>
      <c r="F18" s="63">
        <f t="shared" si="3"/>
        <v>342286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203000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203000</v>
      </c>
    </row>
    <row r="21" spans="1:8" x14ac:dyDescent="0.25">
      <c r="A21" s="60">
        <v>413100</v>
      </c>
      <c r="B21" s="61" t="s">
        <v>11</v>
      </c>
      <c r="C21" s="62">
        <v>203000</v>
      </c>
      <c r="D21" s="62"/>
      <c r="E21" s="62"/>
      <c r="F21" s="63">
        <f t="shared" si="5"/>
        <v>203000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133334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>
        <v>133334</v>
      </c>
      <c r="D25" s="62"/>
      <c r="E25" s="62"/>
      <c r="F25" s="63">
        <f t="shared" si="5"/>
        <v>133334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114" t="s">
        <v>104</v>
      </c>
      <c r="C28" s="66">
        <f>C29</f>
        <v>448651</v>
      </c>
      <c r="D28" s="67">
        <f t="shared" ref="D28:E28" si="8">D29</f>
        <v>0</v>
      </c>
      <c r="E28" s="67">
        <f t="shared" si="8"/>
        <v>0</v>
      </c>
      <c r="F28" s="101">
        <f t="shared" si="5"/>
        <v>448651</v>
      </c>
    </row>
    <row r="29" spans="1:8" x14ac:dyDescent="0.25">
      <c r="A29" s="60">
        <v>416100</v>
      </c>
      <c r="B29" s="61" t="s">
        <v>105</v>
      </c>
      <c r="C29" s="62">
        <v>448651</v>
      </c>
      <c r="D29" s="62"/>
      <c r="E29" s="62"/>
      <c r="F29" s="63">
        <f t="shared" si="5"/>
        <v>448651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29657795</v>
      </c>
      <c r="D30" s="53">
        <f>SUM(D31+D48+D53+D62+D67+D70)</f>
        <v>5000000</v>
      </c>
      <c r="E30" s="53">
        <f>SUM(E31+E48+E53+E62+E67+E70)</f>
        <v>36000000</v>
      </c>
      <c r="F30" s="100">
        <f t="shared" si="5"/>
        <v>70657795</v>
      </c>
    </row>
    <row r="31" spans="1:8" x14ac:dyDescent="0.25">
      <c r="A31" s="55">
        <v>421000</v>
      </c>
      <c r="B31" s="56" t="s">
        <v>15</v>
      </c>
      <c r="C31" s="66">
        <f>SUM(C32:C47)</f>
        <v>17686539</v>
      </c>
      <c r="D31" s="67">
        <f>SUM(D32:D47)</f>
        <v>0</v>
      </c>
      <c r="E31" s="67">
        <f>SUM(E32:E47)</f>
        <v>1200000</v>
      </c>
      <c r="F31" s="101">
        <f t="shared" si="5"/>
        <v>18886539</v>
      </c>
    </row>
    <row r="32" spans="1:8" x14ac:dyDescent="0.25">
      <c r="A32" s="64">
        <v>421100</v>
      </c>
      <c r="B32" s="65" t="s">
        <v>16</v>
      </c>
      <c r="C32" s="62">
        <v>250000</v>
      </c>
      <c r="D32" s="62"/>
      <c r="E32" s="62"/>
      <c r="F32" s="63">
        <f t="shared" ref="F32:F47" si="9">C32+D32+E32</f>
        <v>250000</v>
      </c>
    </row>
    <row r="33" spans="1:6" x14ac:dyDescent="0.25">
      <c r="A33" s="64">
        <v>421200</v>
      </c>
      <c r="B33" s="65" t="s">
        <v>106</v>
      </c>
      <c r="C33" s="62">
        <v>2640000</v>
      </c>
      <c r="D33" s="62"/>
      <c r="E33" s="62"/>
      <c r="F33" s="63">
        <f t="shared" si="9"/>
        <v>2640000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>
        <v>6410000</v>
      </c>
      <c r="D36" s="62"/>
      <c r="E36" s="62"/>
      <c r="F36" s="63">
        <f t="shared" si="9"/>
        <v>6410000</v>
      </c>
    </row>
    <row r="37" spans="1:6" x14ac:dyDescent="0.25">
      <c r="A37" s="60">
        <v>421311</v>
      </c>
      <c r="B37" s="61" t="s">
        <v>107</v>
      </c>
      <c r="C37" s="62">
        <v>510000</v>
      </c>
      <c r="D37" s="62"/>
      <c r="E37" s="62"/>
      <c r="F37" s="63">
        <f t="shared" si="9"/>
        <v>510000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>
        <v>3807936</v>
      </c>
      <c r="D39" s="62"/>
      <c r="E39" s="62"/>
      <c r="F39" s="63">
        <f t="shared" si="9"/>
        <v>3807936</v>
      </c>
    </row>
    <row r="40" spans="1:6" x14ac:dyDescent="0.25">
      <c r="A40" s="60">
        <v>421324</v>
      </c>
      <c r="B40" s="61" t="s">
        <v>20</v>
      </c>
      <c r="C40" s="62">
        <v>700000</v>
      </c>
      <c r="D40" s="62"/>
      <c r="E40" s="62"/>
      <c r="F40" s="63">
        <f t="shared" si="9"/>
        <v>700000</v>
      </c>
    </row>
    <row r="41" spans="1:6" x14ac:dyDescent="0.25">
      <c r="A41" s="60">
        <v>421325</v>
      </c>
      <c r="B41" s="61" t="s">
        <v>21</v>
      </c>
      <c r="C41" s="62">
        <v>2358720</v>
      </c>
      <c r="D41" s="62"/>
      <c r="E41" s="62"/>
      <c r="F41" s="63">
        <f t="shared" si="9"/>
        <v>2358720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>
        <v>289883</v>
      </c>
      <c r="D43" s="62"/>
      <c r="E43" s="62"/>
      <c r="F43" s="63">
        <f t="shared" si="9"/>
        <v>289883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>
        <v>720000</v>
      </c>
      <c r="D45" s="62"/>
      <c r="E45" s="62">
        <v>1200000</v>
      </c>
      <c r="F45" s="63">
        <f t="shared" si="9"/>
        <v>1920000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11169256</v>
      </c>
      <c r="D53" s="66">
        <f>D54+D55+D56+D57+D58+D59+D60+D61</f>
        <v>0</v>
      </c>
      <c r="E53" s="66">
        <f>E54+E55+E56+E57+E58+E59+E60+E61</f>
        <v>3200000</v>
      </c>
      <c r="F53" s="101">
        <f t="shared" si="5"/>
        <v>14369256</v>
      </c>
    </row>
    <row r="54" spans="1:61" x14ac:dyDescent="0.25">
      <c r="A54" s="64">
        <v>423100</v>
      </c>
      <c r="B54" s="65" t="s">
        <v>31</v>
      </c>
      <c r="C54" s="62">
        <v>501250</v>
      </c>
      <c r="D54" s="62"/>
      <c r="E54" s="62">
        <v>200000</v>
      </c>
      <c r="F54" s="63">
        <f t="shared" si="5"/>
        <v>701250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>
        <v>728000</v>
      </c>
      <c r="D57" s="62"/>
      <c r="E57" s="62">
        <v>1000000</v>
      </c>
      <c r="F57" s="63">
        <f t="shared" si="5"/>
        <v>1728000</v>
      </c>
    </row>
    <row r="58" spans="1:61" s="26" customFormat="1" x14ac:dyDescent="0.25">
      <c r="A58" s="60">
        <v>423500</v>
      </c>
      <c r="B58" s="61" t="s">
        <v>34</v>
      </c>
      <c r="C58" s="62">
        <v>7760006</v>
      </c>
      <c r="D58" s="62"/>
      <c r="E58" s="62">
        <v>500000</v>
      </c>
      <c r="F58" s="63">
        <f t="shared" si="5"/>
        <v>8260006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115">
        <v>423900</v>
      </c>
      <c r="B61" s="116" t="s">
        <v>37</v>
      </c>
      <c r="C61" s="117">
        <v>2180000</v>
      </c>
      <c r="D61" s="117"/>
      <c r="E61" s="117">
        <v>1500000</v>
      </c>
      <c r="F61" s="118">
        <f t="shared" si="5"/>
        <v>3680000</v>
      </c>
      <c r="H61" s="30"/>
      <c r="I61" s="28"/>
    </row>
    <row r="62" spans="1:61" x14ac:dyDescent="0.25">
      <c r="A62" s="119">
        <v>424000</v>
      </c>
      <c r="B62" s="120" t="s">
        <v>38</v>
      </c>
      <c r="C62" s="121">
        <f>C63+C64+C65+C66</f>
        <v>0</v>
      </c>
      <c r="D62" s="122">
        <f t="shared" ref="D62" si="11">D63+D64+D65+D66</f>
        <v>5000000</v>
      </c>
      <c r="E62" s="122">
        <f>E63+E64+E65+E66</f>
        <v>31600000</v>
      </c>
      <c r="F62" s="123">
        <f t="shared" si="5"/>
        <v>36600000</v>
      </c>
      <c r="I62" s="28"/>
    </row>
    <row r="63" spans="1:61" x14ac:dyDescent="0.25">
      <c r="A63" s="64">
        <v>424200</v>
      </c>
      <c r="B63" s="65" t="s">
        <v>39</v>
      </c>
      <c r="C63" s="62"/>
      <c r="D63" s="62">
        <v>5000000</v>
      </c>
      <c r="E63" s="62">
        <v>30600000</v>
      </c>
      <c r="F63" s="63">
        <f t="shared" si="5"/>
        <v>35600000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>
        <v>1000000</v>
      </c>
      <c r="F66" s="63">
        <f t="shared" si="5"/>
        <v>1000000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802000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802000</v>
      </c>
    </row>
    <row r="68" spans="1:8" x14ac:dyDescent="0.25">
      <c r="A68" s="60">
        <v>425100</v>
      </c>
      <c r="B68" s="61" t="s">
        <v>114</v>
      </c>
      <c r="C68" s="62">
        <v>530000</v>
      </c>
      <c r="D68" s="62"/>
      <c r="E68" s="62"/>
      <c r="F68" s="63">
        <f t="shared" si="5"/>
        <v>530000</v>
      </c>
    </row>
    <row r="69" spans="1:8" x14ac:dyDescent="0.25">
      <c r="A69" s="60">
        <v>425200</v>
      </c>
      <c r="B69" s="61" t="s">
        <v>115</v>
      </c>
      <c r="C69" s="62">
        <v>272000</v>
      </c>
      <c r="D69" s="62"/>
      <c r="E69" s="62"/>
      <c r="F69" s="63">
        <f t="shared" si="5"/>
        <v>272000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 x14ac:dyDescent="0.25">
      <c r="A101" s="84">
        <v>500000</v>
      </c>
      <c r="B101" s="85" t="s">
        <v>95</v>
      </c>
      <c r="C101" s="86">
        <f>SUM(C102+C113)</f>
        <v>65000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65000</v>
      </c>
    </row>
    <row r="102" spans="1:61" x14ac:dyDescent="0.25">
      <c r="A102" s="50">
        <v>510000</v>
      </c>
      <c r="B102" s="51" t="s">
        <v>61</v>
      </c>
      <c r="C102" s="52">
        <f>SUM(C103+C106+C111)</f>
        <v>65000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65000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65000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65000</v>
      </c>
    </row>
    <row r="107" spans="1:61" x14ac:dyDescent="0.25">
      <c r="A107" s="60">
        <v>512200</v>
      </c>
      <c r="B107" s="61" t="s">
        <v>65</v>
      </c>
      <c r="C107" s="62">
        <v>65000</v>
      </c>
      <c r="D107" s="62"/>
      <c r="E107" s="62"/>
      <c r="F107" s="63">
        <f t="shared" si="29"/>
        <v>65000</v>
      </c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38260725</v>
      </c>
      <c r="D116" s="93">
        <f>D12+D101</f>
        <v>5000000</v>
      </c>
      <c r="E116" s="94">
        <f>E12+E101</f>
        <v>36000000</v>
      </c>
      <c r="F116" s="95">
        <f t="shared" ref="F116" si="33">SUM(C116:E116)</f>
        <v>79260725</v>
      </c>
    </row>
    <row r="117" spans="1:6" x14ac:dyDescent="0.25">
      <c r="A117" s="42"/>
      <c r="B117" s="42"/>
      <c r="C117" s="42"/>
      <c r="D117" s="42"/>
      <c r="E117" s="42"/>
      <c r="F117" s="43"/>
    </row>
    <row r="118" spans="1:6" x14ac:dyDescent="0.25">
      <c r="A118" s="42"/>
      <c r="B118" s="40" t="s">
        <v>74</v>
      </c>
      <c r="C118" s="40"/>
      <c r="D118" s="40"/>
      <c r="E118" s="40"/>
      <c r="F118" s="41"/>
    </row>
    <row r="120" spans="1:6" x14ac:dyDescent="0.25">
      <c r="C120" s="33"/>
      <c r="D120" s="33"/>
      <c r="E120" s="33"/>
    </row>
    <row r="121" spans="1:6" x14ac:dyDescent="0.25">
      <c r="C121" s="33"/>
      <c r="D121" s="96"/>
      <c r="E121" s="33"/>
    </row>
    <row r="122" spans="1:6" x14ac:dyDescent="0.25">
      <c r="C122" s="33"/>
      <c r="D122" s="96"/>
      <c r="E122" s="33"/>
    </row>
    <row r="123" spans="1:6" x14ac:dyDescent="0.25">
      <c r="C123" s="35"/>
      <c r="D123" s="36"/>
      <c r="E123" s="33"/>
    </row>
    <row r="124" spans="1:6" s="37" customFormat="1" x14ac:dyDescent="0.3">
      <c r="C124" s="97"/>
      <c r="D124" s="38"/>
      <c r="F124" s="34"/>
    </row>
    <row r="125" spans="1:6" s="37" customFormat="1" x14ac:dyDescent="0.3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.39370078740157483" right="0" top="0.70866141732283472" bottom="0.31496062992125984" header="0.11811023622047245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123"/>
  <sheetViews>
    <sheetView zoomScaleNormal="100" workbookViewId="0">
      <selection activeCell="E4" sqref="E4"/>
    </sheetView>
  </sheetViews>
  <sheetFormatPr defaultColWidth="22.33203125" defaultRowHeight="13.8" x14ac:dyDescent="0.25"/>
  <cols>
    <col min="1" max="1" width="8.109375" style="24" customWidth="1"/>
    <col min="2" max="2" width="58.6640625" style="24" customWidth="1"/>
    <col min="3" max="5" width="13.6640625" style="24" customWidth="1"/>
    <col min="6" max="6" width="13.6640625" style="34" customWidth="1"/>
    <col min="7" max="16384" width="22.33203125" style="24"/>
  </cols>
  <sheetData>
    <row r="2" spans="1:61" x14ac:dyDescent="0.25">
      <c r="A2" s="40"/>
      <c r="B2" s="40" t="s">
        <v>150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127</v>
      </c>
      <c r="D10" s="135" t="s">
        <v>128</v>
      </c>
      <c r="E10" s="125" t="s">
        <v>129</v>
      </c>
      <c r="F10" s="127" t="s">
        <v>141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16331000</v>
      </c>
      <c r="D12" s="48">
        <f>SUM(D13+D30+D78+D82+D89+D91)</f>
        <v>0</v>
      </c>
      <c r="E12" s="48">
        <f>SUM(E13+E30+E78+E82+E89+E91)</f>
        <v>0</v>
      </c>
      <c r="F12" s="49">
        <f>SUM(C12+D12+E12)</f>
        <v>16331000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20000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20000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20000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20000</v>
      </c>
    </row>
    <row r="21" spans="1:8" x14ac:dyDescent="0.25">
      <c r="A21" s="60">
        <v>413100</v>
      </c>
      <c r="B21" s="61" t="s">
        <v>11</v>
      </c>
      <c r="C21" s="62">
        <v>20000</v>
      </c>
      <c r="D21" s="62"/>
      <c r="E21" s="62"/>
      <c r="F21" s="63">
        <f t="shared" si="5"/>
        <v>20000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16291000</v>
      </c>
      <c r="D30" s="53">
        <f>SUM(D31+D48+D53+D62+D67+D70)</f>
        <v>0</v>
      </c>
      <c r="E30" s="53">
        <f>SUM(E31+E48+E53+E62+E67+E70)</f>
        <v>0</v>
      </c>
      <c r="F30" s="100">
        <f t="shared" si="5"/>
        <v>16291000</v>
      </c>
    </row>
    <row r="31" spans="1:8" x14ac:dyDescent="0.25">
      <c r="A31" s="55">
        <v>421000</v>
      </c>
      <c r="B31" s="56" t="s">
        <v>15</v>
      </c>
      <c r="C31" s="66">
        <f>SUM(C32:C47)</f>
        <v>657000</v>
      </c>
      <c r="D31" s="67">
        <f>SUM(D32:D47)</f>
        <v>0</v>
      </c>
      <c r="E31" s="67">
        <f>SUM(E32:E47)</f>
        <v>0</v>
      </c>
      <c r="F31" s="101">
        <f t="shared" si="5"/>
        <v>657000</v>
      </c>
    </row>
    <row r="32" spans="1:8" x14ac:dyDescent="0.25">
      <c r="A32" s="64">
        <v>421100</v>
      </c>
      <c r="B32" s="65" t="s">
        <v>16</v>
      </c>
      <c r="C32" s="62">
        <v>140000</v>
      </c>
      <c r="D32" s="62"/>
      <c r="E32" s="62"/>
      <c r="F32" s="63">
        <f t="shared" ref="F32:F47" si="9">C32+D32+E32</f>
        <v>140000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>
        <v>3000</v>
      </c>
      <c r="D42" s="62"/>
      <c r="E42" s="62"/>
      <c r="F42" s="63">
        <f t="shared" si="9"/>
        <v>3000</v>
      </c>
    </row>
    <row r="43" spans="1:6" x14ac:dyDescent="0.25">
      <c r="A43" s="60">
        <v>421400</v>
      </c>
      <c r="B43" s="61" t="s">
        <v>23</v>
      </c>
      <c r="C43" s="62">
        <v>514000</v>
      </c>
      <c r="D43" s="62"/>
      <c r="E43" s="62"/>
      <c r="F43" s="63">
        <f t="shared" si="9"/>
        <v>514000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489000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489000</v>
      </c>
    </row>
    <row r="49" spans="1:61" x14ac:dyDescent="0.25">
      <c r="A49" s="64">
        <v>422100</v>
      </c>
      <c r="B49" s="65" t="s">
        <v>109</v>
      </c>
      <c r="C49" s="62">
        <v>184000</v>
      </c>
      <c r="D49" s="62"/>
      <c r="E49" s="62"/>
      <c r="F49" s="63">
        <f t="shared" si="5"/>
        <v>184000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>
        <v>150000</v>
      </c>
      <c r="D51" s="62"/>
      <c r="E51" s="62"/>
      <c r="F51" s="63">
        <f t="shared" si="5"/>
        <v>150000</v>
      </c>
    </row>
    <row r="52" spans="1:61" x14ac:dyDescent="0.25">
      <c r="A52" s="64">
        <v>422900</v>
      </c>
      <c r="B52" s="65" t="s">
        <v>29</v>
      </c>
      <c r="C52" s="62">
        <v>155000</v>
      </c>
      <c r="D52" s="62"/>
      <c r="E52" s="62"/>
      <c r="F52" s="63">
        <f t="shared" si="5"/>
        <v>155000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2629000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2629000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>
        <v>72000</v>
      </c>
      <c r="D55" s="62"/>
      <c r="E55" s="62"/>
      <c r="F55" s="63">
        <f t="shared" si="5"/>
        <v>72000</v>
      </c>
    </row>
    <row r="56" spans="1:61" x14ac:dyDescent="0.25">
      <c r="A56" s="64">
        <v>423300</v>
      </c>
      <c r="B56" s="65" t="s">
        <v>112</v>
      </c>
      <c r="C56" s="62">
        <v>34000</v>
      </c>
      <c r="D56" s="62"/>
      <c r="E56" s="62"/>
      <c r="F56" s="63">
        <f t="shared" si="5"/>
        <v>34000</v>
      </c>
    </row>
    <row r="57" spans="1:61" x14ac:dyDescent="0.25">
      <c r="A57" s="64">
        <v>423400</v>
      </c>
      <c r="B57" s="65" t="s">
        <v>33</v>
      </c>
      <c r="C57" s="62">
        <v>1666000</v>
      </c>
      <c r="D57" s="62"/>
      <c r="E57" s="62"/>
      <c r="F57" s="63">
        <f t="shared" si="5"/>
        <v>1666000</v>
      </c>
    </row>
    <row r="58" spans="1:61" s="26" customFormat="1" x14ac:dyDescent="0.25">
      <c r="A58" s="60">
        <v>423500</v>
      </c>
      <c r="B58" s="61" t="s">
        <v>34</v>
      </c>
      <c r="C58" s="62">
        <v>0</v>
      </c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>
        <v>30000</v>
      </c>
      <c r="D59" s="62"/>
      <c r="E59" s="62"/>
      <c r="F59" s="63">
        <f t="shared" si="5"/>
        <v>30000</v>
      </c>
    </row>
    <row r="60" spans="1:61" x14ac:dyDescent="0.25">
      <c r="A60" s="64">
        <v>423700</v>
      </c>
      <c r="B60" s="65" t="s">
        <v>36</v>
      </c>
      <c r="C60" s="62">
        <v>180000</v>
      </c>
      <c r="D60" s="62"/>
      <c r="E60" s="62"/>
      <c r="F60" s="63">
        <f t="shared" si="5"/>
        <v>180000</v>
      </c>
    </row>
    <row r="61" spans="1:61" x14ac:dyDescent="0.25">
      <c r="A61" s="60">
        <v>423900</v>
      </c>
      <c r="B61" s="61" t="s">
        <v>37</v>
      </c>
      <c r="C61" s="62">
        <v>647000</v>
      </c>
      <c r="D61" s="62"/>
      <c r="E61" s="62"/>
      <c r="F61" s="63">
        <f t="shared" si="5"/>
        <v>647000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10019600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10019600</v>
      </c>
      <c r="I62" s="28"/>
    </row>
    <row r="63" spans="1:61" x14ac:dyDescent="0.25">
      <c r="A63" s="64">
        <v>424200</v>
      </c>
      <c r="B63" s="65" t="s">
        <v>39</v>
      </c>
      <c r="C63" s="62">
        <v>9984600</v>
      </c>
      <c r="D63" s="62"/>
      <c r="E63" s="62"/>
      <c r="F63" s="63">
        <f t="shared" si="5"/>
        <v>9984600</v>
      </c>
      <c r="I63" s="28"/>
    </row>
    <row r="64" spans="1:61" x14ac:dyDescent="0.25">
      <c r="A64" s="64">
        <v>424300</v>
      </c>
      <c r="B64" s="65" t="s">
        <v>40</v>
      </c>
      <c r="C64" s="62">
        <v>20000</v>
      </c>
      <c r="D64" s="62"/>
      <c r="E64" s="62"/>
      <c r="F64" s="63">
        <f t="shared" si="5"/>
        <v>20000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>
        <v>15000</v>
      </c>
      <c r="D66" s="62"/>
      <c r="E66" s="62"/>
      <c r="F66" s="63">
        <f t="shared" si="5"/>
        <v>15000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632400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632400</v>
      </c>
    </row>
    <row r="68" spans="1:8" x14ac:dyDescent="0.25">
      <c r="A68" s="60">
        <v>425100</v>
      </c>
      <c r="B68" s="61" t="s">
        <v>114</v>
      </c>
      <c r="C68" s="62">
        <v>362400</v>
      </c>
      <c r="D68" s="62"/>
      <c r="E68" s="62"/>
      <c r="F68" s="63">
        <f t="shared" si="5"/>
        <v>362400</v>
      </c>
    </row>
    <row r="69" spans="1:8" x14ac:dyDescent="0.25">
      <c r="A69" s="60">
        <v>425200</v>
      </c>
      <c r="B69" s="61" t="s">
        <v>115</v>
      </c>
      <c r="C69" s="62">
        <v>270000</v>
      </c>
      <c r="D69" s="62"/>
      <c r="E69" s="62"/>
      <c r="F69" s="63">
        <f t="shared" si="5"/>
        <v>270000</v>
      </c>
    </row>
    <row r="70" spans="1:8" x14ac:dyDescent="0.25">
      <c r="A70" s="55">
        <v>426000</v>
      </c>
      <c r="B70" s="56" t="s">
        <v>43</v>
      </c>
      <c r="C70" s="66">
        <f>SUM(C71:C77)</f>
        <v>1864000</v>
      </c>
      <c r="D70" s="67">
        <f>SUM(D71:D77)</f>
        <v>0</v>
      </c>
      <c r="E70" s="67">
        <f>SUM(E71:E77)</f>
        <v>0</v>
      </c>
      <c r="F70" s="101">
        <f t="shared" si="5"/>
        <v>1864000</v>
      </c>
    </row>
    <row r="71" spans="1:8" x14ac:dyDescent="0.25">
      <c r="A71" s="64">
        <v>426100</v>
      </c>
      <c r="B71" s="65" t="s">
        <v>44</v>
      </c>
      <c r="C71" s="62">
        <v>274000</v>
      </c>
      <c r="D71" s="62"/>
      <c r="E71" s="62"/>
      <c r="F71" s="63">
        <f t="shared" si="5"/>
        <v>274000</v>
      </c>
    </row>
    <row r="72" spans="1:8" x14ac:dyDescent="0.25">
      <c r="A72" s="64">
        <v>426300</v>
      </c>
      <c r="B72" s="65" t="s">
        <v>45</v>
      </c>
      <c r="C72" s="62">
        <v>75000</v>
      </c>
      <c r="D72" s="62"/>
      <c r="E72" s="62"/>
      <c r="F72" s="63">
        <f t="shared" si="5"/>
        <v>75000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>
        <v>840000</v>
      </c>
      <c r="D75" s="62"/>
      <c r="E75" s="62"/>
      <c r="F75" s="63">
        <f t="shared" si="5"/>
        <v>840000</v>
      </c>
    </row>
    <row r="76" spans="1:8" x14ac:dyDescent="0.25">
      <c r="A76" s="60">
        <v>426800</v>
      </c>
      <c r="B76" s="61" t="s">
        <v>49</v>
      </c>
      <c r="C76" s="62">
        <v>12000</v>
      </c>
      <c r="D76" s="62"/>
      <c r="E76" s="62"/>
      <c r="F76" s="63">
        <f t="shared" si="5"/>
        <v>12000</v>
      </c>
    </row>
    <row r="77" spans="1:8" x14ac:dyDescent="0.25">
      <c r="A77" s="60">
        <v>426900</v>
      </c>
      <c r="B77" s="61" t="s">
        <v>50</v>
      </c>
      <c r="C77" s="62">
        <v>663000</v>
      </c>
      <c r="D77" s="62"/>
      <c r="E77" s="62"/>
      <c r="F77" s="63">
        <f t="shared" si="5"/>
        <v>663000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20000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20000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20000</v>
      </c>
    </row>
    <row r="95" spans="1:61" x14ac:dyDescent="0.25">
      <c r="A95" s="64">
        <v>482100</v>
      </c>
      <c r="B95" s="65" t="s">
        <v>59</v>
      </c>
      <c r="C95" s="62">
        <v>0</v>
      </c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>
        <v>20000</v>
      </c>
      <c r="D96" s="62"/>
      <c r="E96" s="62"/>
      <c r="F96" s="63">
        <f t="shared" si="15"/>
        <v>20000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669000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669000</v>
      </c>
    </row>
    <row r="102" spans="1:61" x14ac:dyDescent="0.25">
      <c r="A102" s="50">
        <v>510000</v>
      </c>
      <c r="B102" s="51" t="s">
        <v>61</v>
      </c>
      <c r="C102" s="52">
        <f>SUM(C103+C106+C111)</f>
        <v>669000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669000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669000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669000</v>
      </c>
    </row>
    <row r="107" spans="1:61" x14ac:dyDescent="0.25">
      <c r="A107" s="60">
        <v>512200</v>
      </c>
      <c r="B107" s="61" t="s">
        <v>65</v>
      </c>
      <c r="C107" s="62">
        <v>309000</v>
      </c>
      <c r="D107" s="62"/>
      <c r="E107" s="62"/>
      <c r="F107" s="63">
        <f t="shared" si="29"/>
        <v>309000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>
        <v>240000</v>
      </c>
      <c r="D108" s="62"/>
      <c r="E108" s="62"/>
      <c r="F108" s="63">
        <f t="shared" si="29"/>
        <v>240000</v>
      </c>
    </row>
    <row r="109" spans="1:61" x14ac:dyDescent="0.25">
      <c r="A109" s="64">
        <v>512800</v>
      </c>
      <c r="B109" s="65" t="s">
        <v>66</v>
      </c>
      <c r="C109" s="62">
        <v>0</v>
      </c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>
        <v>120000</v>
      </c>
      <c r="D110" s="62"/>
      <c r="E110" s="62"/>
      <c r="F110" s="63">
        <f t="shared" si="29"/>
        <v>120000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17000000</v>
      </c>
      <c r="D116" s="93">
        <f>D12+D101</f>
        <v>0</v>
      </c>
      <c r="E116" s="94">
        <f>E12+E101</f>
        <v>0</v>
      </c>
      <c r="F116" s="95">
        <f t="shared" ref="F116" si="33">SUM(C116:E116)</f>
        <v>17000000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77" orientation="portrait" r:id="rId1"/>
  <headerFooter scaleWithDoc="0" alignWithMargins="0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I123"/>
  <sheetViews>
    <sheetView tabSelected="1" topLeftCell="A46" zoomScaleNormal="100" workbookViewId="0">
      <selection activeCell="E4" sqref="E4"/>
    </sheetView>
  </sheetViews>
  <sheetFormatPr defaultColWidth="9.109375" defaultRowHeight="20.25" customHeight="1" x14ac:dyDescent="0.25"/>
  <cols>
    <col min="1" max="1" width="8.88671875" style="24" customWidth="1"/>
    <col min="2" max="2" width="65.33203125" style="24" customWidth="1"/>
    <col min="3" max="5" width="16.6640625" style="24" customWidth="1"/>
    <col min="6" max="6" width="16.6640625" style="34" customWidth="1"/>
    <col min="7" max="7" width="11.3320312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ht="20.25" customHeight="1" x14ac:dyDescent="0.25">
      <c r="A2" s="40"/>
      <c r="B2" s="40" t="s">
        <v>150</v>
      </c>
      <c r="C2" s="40"/>
      <c r="D2" s="40" t="s">
        <v>131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25">
      <c r="A3" s="42"/>
      <c r="B3" s="42"/>
      <c r="C3" s="42"/>
      <c r="D3" s="42"/>
      <c r="E3" s="42"/>
      <c r="F3" s="43"/>
    </row>
    <row r="4" spans="1:61" ht="20.25" customHeight="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ht="13.8" customHeight="1" x14ac:dyDescent="0.25">
      <c r="A5" s="42"/>
      <c r="B5" s="44"/>
      <c r="C5" s="40"/>
      <c r="D5" s="42"/>
      <c r="E5" s="42"/>
      <c r="F5" s="43"/>
    </row>
    <row r="6" spans="1:61" ht="15.6" customHeight="1" x14ac:dyDescent="0.25">
      <c r="A6" s="42"/>
      <c r="B6" s="44"/>
      <c r="C6" s="40"/>
      <c r="D6" s="42"/>
      <c r="E6" s="42"/>
      <c r="F6" s="43"/>
    </row>
    <row r="7" spans="1:61" ht="15" customHeight="1" x14ac:dyDescent="0.25">
      <c r="A7" s="42"/>
      <c r="B7" s="44"/>
      <c r="C7" s="40"/>
      <c r="D7" s="42"/>
      <c r="E7" s="42"/>
      <c r="F7" s="43"/>
    </row>
    <row r="8" spans="1:61" ht="15.6" customHeight="1" x14ac:dyDescent="0.25">
      <c r="A8" s="42"/>
      <c r="B8" s="44"/>
      <c r="C8" s="40"/>
      <c r="D8" s="42"/>
      <c r="E8" s="42"/>
      <c r="F8" s="43"/>
    </row>
    <row r="9" spans="1:61" ht="20.25" customHeight="1" thickBot="1" x14ac:dyDescent="0.3">
      <c r="A9" s="42"/>
      <c r="B9" s="40"/>
      <c r="C9" s="42"/>
      <c r="D9" s="42"/>
      <c r="E9" s="45"/>
      <c r="F9" s="43"/>
    </row>
    <row r="10" spans="1:61" ht="16.8" customHeight="1" thickBot="1" x14ac:dyDescent="0.3">
      <c r="A10" s="129" t="s">
        <v>1</v>
      </c>
      <c r="B10" s="130"/>
      <c r="C10" s="133" t="s">
        <v>79</v>
      </c>
      <c r="D10" s="135" t="s">
        <v>80</v>
      </c>
      <c r="E10" s="125" t="s">
        <v>81</v>
      </c>
      <c r="F10" s="127" t="s">
        <v>142</v>
      </c>
    </row>
    <row r="11" spans="1:61" ht="20.399999999999999" customHeight="1" thickBot="1" x14ac:dyDescent="0.3">
      <c r="A11" s="131"/>
      <c r="B11" s="132"/>
      <c r="C11" s="134"/>
      <c r="D11" s="136"/>
      <c r="E11" s="126"/>
      <c r="F11" s="128"/>
    </row>
    <row r="12" spans="1:61" ht="20.25" customHeight="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2100000</v>
      </c>
      <c r="E12" s="48">
        <f>SUM(E13+E30+E78+E82+E89+E91)</f>
        <v>35000000</v>
      </c>
      <c r="F12" s="49">
        <f>SUM(C12+D12+E12)</f>
        <v>37100000</v>
      </c>
    </row>
    <row r="13" spans="1:61" ht="20.25" customHeight="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ht="20.25" customHeight="1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ht="20.25" customHeight="1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ht="20.25" customHeight="1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ht="20.25" customHeight="1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2100000</v>
      </c>
      <c r="E30" s="53">
        <f>SUM(E31+E48+E53+E62+E67+E70)</f>
        <v>35000000</v>
      </c>
      <c r="F30" s="100">
        <f t="shared" si="5"/>
        <v>37100000</v>
      </c>
    </row>
    <row r="31" spans="1:8" ht="20.25" customHeight="1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ht="20.25" customHeight="1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ht="20.25" customHeight="1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ht="20.25" customHeight="1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ht="20.25" customHeight="1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ht="20.25" customHeight="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ht="20.25" customHeight="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ht="20.25" customHeight="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2100000</v>
      </c>
      <c r="E62" s="67">
        <f>E63+E64+E65+E66</f>
        <v>35000000</v>
      </c>
      <c r="F62" s="101">
        <f t="shared" si="5"/>
        <v>37100000</v>
      </c>
      <c r="I62" s="28"/>
    </row>
    <row r="63" spans="1:61" ht="20.25" customHeight="1" x14ac:dyDescent="0.25">
      <c r="A63" s="64">
        <v>424200</v>
      </c>
      <c r="B63" s="65" t="s">
        <v>39</v>
      </c>
      <c r="C63" s="62"/>
      <c r="D63" s="124">
        <v>2100000</v>
      </c>
      <c r="E63" s="62">
        <v>35000000</v>
      </c>
      <c r="F63" s="63">
        <f t="shared" si="5"/>
        <v>37100000</v>
      </c>
      <c r="I63" s="28"/>
    </row>
    <row r="64" spans="1:61" ht="20.25" customHeight="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ht="20.25" customHeight="1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ht="20.25" customHeight="1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ht="20.25" customHeight="1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ht="20.25" customHeight="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ht="20.25" customHeight="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ht="20.25" customHeight="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ht="20.25" customHeight="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2100000</v>
      </c>
      <c r="E116" s="94">
        <f>E12+E101</f>
        <v>35000000</v>
      </c>
      <c r="F116" s="95">
        <f t="shared" ref="F116" si="33">SUM(C116:E116)</f>
        <v>37100000</v>
      </c>
    </row>
    <row r="118" spans="1:6" ht="20.25" customHeight="1" x14ac:dyDescent="0.25">
      <c r="C118" s="33"/>
      <c r="D118" s="33"/>
      <c r="E118" s="33"/>
    </row>
    <row r="119" spans="1:6" ht="20.25" customHeight="1" x14ac:dyDescent="0.25">
      <c r="C119" s="33"/>
      <c r="D119" s="96"/>
      <c r="E119" s="33"/>
    </row>
    <row r="120" spans="1:6" ht="20.25" customHeight="1" x14ac:dyDescent="0.25">
      <c r="C120" s="33"/>
      <c r="D120" s="96"/>
      <c r="E120" s="33"/>
    </row>
    <row r="121" spans="1:6" ht="20.25" customHeight="1" x14ac:dyDescent="0.25">
      <c r="C121" s="35"/>
      <c r="D121" s="36"/>
      <c r="E121" s="33"/>
    </row>
    <row r="122" spans="1:6" s="37" customFormat="1" ht="20.25" customHeight="1" x14ac:dyDescent="0.3">
      <c r="C122" s="97"/>
      <c r="D122" s="38"/>
      <c r="F122" s="34"/>
    </row>
    <row r="123" spans="1:6" s="37" customFormat="1" ht="20.25" customHeigh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62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I123"/>
  <sheetViews>
    <sheetView zoomScaleNormal="100" workbookViewId="0">
      <selection activeCell="E4" sqref="E4"/>
    </sheetView>
  </sheetViews>
  <sheetFormatPr defaultColWidth="9.109375" defaultRowHeight="13.8" x14ac:dyDescent="0.25"/>
  <cols>
    <col min="1" max="1" width="8.5546875" style="24" customWidth="1"/>
    <col min="2" max="2" width="55.44140625" style="24" customWidth="1"/>
    <col min="3" max="5" width="13.6640625" style="24" customWidth="1"/>
    <col min="6" max="6" width="13.6640625" style="34" customWidth="1"/>
    <col min="7" max="7" width="12.8867187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x14ac:dyDescent="0.25">
      <c r="A2" s="40"/>
      <c r="B2" s="40" t="s">
        <v>150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134</v>
      </c>
      <c r="D10" s="135" t="s">
        <v>90</v>
      </c>
      <c r="E10" s="125" t="s">
        <v>91</v>
      </c>
      <c r="F10" s="127" t="s">
        <v>143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120000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120000</v>
      </c>
    </row>
    <row r="102" spans="1:61" x14ac:dyDescent="0.25">
      <c r="A102" s="50">
        <v>510000</v>
      </c>
      <c r="B102" s="51" t="s">
        <v>61</v>
      </c>
      <c r="C102" s="52">
        <f>SUM(C103+C106+C111)</f>
        <v>120000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120000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120000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120000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>
        <v>120000</v>
      </c>
      <c r="D108" s="62"/>
      <c r="E108" s="62"/>
      <c r="F108" s="63">
        <f t="shared" si="29"/>
        <v>120000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120000</v>
      </c>
      <c r="D116" s="93">
        <f>D12+D101</f>
        <v>0</v>
      </c>
      <c r="E116" s="94">
        <f>E12+E101</f>
        <v>0</v>
      </c>
      <c r="F116" s="95">
        <f t="shared" ref="F116" si="33">SUM(C116:E116)</f>
        <v>120000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I123"/>
  <sheetViews>
    <sheetView zoomScaleNormal="100" workbookViewId="0">
      <selection activeCell="E4" sqref="E4"/>
    </sheetView>
  </sheetViews>
  <sheetFormatPr defaultColWidth="10.88671875" defaultRowHeight="13.8" x14ac:dyDescent="0.25"/>
  <cols>
    <col min="1" max="1" width="10.88671875" style="24"/>
    <col min="2" max="2" width="53.6640625" style="24" customWidth="1"/>
    <col min="3" max="5" width="16.6640625" style="24" customWidth="1"/>
    <col min="6" max="6" width="16.6640625" style="34" customWidth="1"/>
    <col min="7" max="16384" width="10.88671875" style="24"/>
  </cols>
  <sheetData>
    <row r="2" spans="1:61" x14ac:dyDescent="0.25">
      <c r="A2" s="40"/>
      <c r="B2" s="40" t="s">
        <v>150</v>
      </c>
      <c r="C2" s="40"/>
      <c r="D2" s="40" t="s">
        <v>93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132</v>
      </c>
      <c r="D10" s="135" t="s">
        <v>133</v>
      </c>
      <c r="E10" s="125" t="s">
        <v>94</v>
      </c>
      <c r="F10" s="127" t="s">
        <v>144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4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I123"/>
  <sheetViews>
    <sheetView zoomScaleNormal="100" workbookViewId="0">
      <selection activeCell="E4" sqref="E4"/>
    </sheetView>
  </sheetViews>
  <sheetFormatPr defaultColWidth="14.5546875" defaultRowHeight="13.8" x14ac:dyDescent="0.25"/>
  <cols>
    <col min="1" max="1" width="9.44140625" style="24" customWidth="1"/>
    <col min="2" max="2" width="57.6640625" style="24" customWidth="1"/>
    <col min="3" max="5" width="15.6640625" style="24" customWidth="1"/>
    <col min="6" max="6" width="15.6640625" style="34" customWidth="1"/>
    <col min="7" max="16384" width="14.5546875" style="24"/>
  </cols>
  <sheetData>
    <row r="2" spans="1:61" x14ac:dyDescent="0.25">
      <c r="A2" s="40"/>
      <c r="B2" s="40" t="s">
        <v>150</v>
      </c>
      <c r="C2" s="40"/>
      <c r="D2" s="40" t="s">
        <v>135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151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136</v>
      </c>
      <c r="D10" s="135" t="s">
        <v>137</v>
      </c>
      <c r="E10" s="125" t="s">
        <v>138</v>
      </c>
      <c r="F10" s="127" t="s">
        <v>145</v>
      </c>
    </row>
    <row r="11" spans="1:61" ht="48" customHeight="1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zoomScale="150" zoomScaleNormal="150" workbookViewId="0">
      <selection activeCell="E4" sqref="E4"/>
    </sheetView>
  </sheetViews>
  <sheetFormatPr defaultColWidth="9.109375" defaultRowHeight="14.4" x14ac:dyDescent="0.3"/>
  <cols>
    <col min="1" max="1" width="7.6640625" style="1" customWidth="1"/>
    <col min="2" max="2" width="47.5546875" style="1" customWidth="1"/>
    <col min="3" max="6" width="16.6640625" style="1" customWidth="1"/>
    <col min="7" max="7" width="5.33203125" style="1" customWidth="1"/>
    <col min="8" max="16384" width="9.109375" style="1"/>
  </cols>
  <sheetData>
    <row r="1" spans="1:17" x14ac:dyDescent="0.3">
      <c r="A1" s="3"/>
      <c r="B1" s="3"/>
      <c r="C1" s="137" t="s">
        <v>149</v>
      </c>
      <c r="D1" s="138"/>
      <c r="E1" s="138"/>
      <c r="F1" s="139"/>
      <c r="G1" s="4"/>
      <c r="H1" s="5"/>
      <c r="I1" s="3"/>
      <c r="J1" s="9"/>
      <c r="L1" s="3"/>
      <c r="M1" s="3"/>
      <c r="N1" s="3"/>
      <c r="O1" s="9"/>
      <c r="Q1" s="8"/>
    </row>
    <row r="2" spans="1:17" x14ac:dyDescent="0.3">
      <c r="A2" s="3"/>
      <c r="B2" s="6"/>
      <c r="C2" s="14" t="s">
        <v>87</v>
      </c>
      <c r="D2" s="15"/>
      <c r="E2" s="16"/>
      <c r="F2" s="11">
        <f>'план 2021. - извор 01'!F116+'буџетска резерва'!F116</f>
        <v>79260725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3">
      <c r="A3" s="3"/>
      <c r="B3" s="3"/>
      <c r="C3" s="14" t="s">
        <v>0</v>
      </c>
      <c r="D3" s="15"/>
      <c r="E3" s="16"/>
      <c r="F3" s="11">
        <f>'план 2021. - извор 04'!F116</f>
        <v>17000000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3">
      <c r="A4" s="3"/>
      <c r="B4" s="3"/>
      <c r="C4" s="14" t="s">
        <v>86</v>
      </c>
      <c r="D4" s="15"/>
      <c r="E4" s="16"/>
      <c r="F4" s="12">
        <f>'план 2021. - извор 07'!F116</f>
        <v>37100000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3">
      <c r="A5" s="3"/>
      <c r="B5" s="3"/>
      <c r="C5" s="18" t="s">
        <v>92</v>
      </c>
      <c r="D5" s="19"/>
      <c r="E5" s="17"/>
      <c r="F5" s="12">
        <f>'план 2021.-извор 08'!F116</f>
        <v>120000</v>
      </c>
      <c r="J5" s="10"/>
      <c r="L5" s="3"/>
      <c r="M5" s="3"/>
      <c r="N5" s="3"/>
      <c r="O5" s="9"/>
      <c r="Q5" s="8"/>
    </row>
    <row r="6" spans="1:17" x14ac:dyDescent="0.3">
      <c r="A6" s="3"/>
      <c r="B6" s="3"/>
      <c r="C6" s="20" t="s">
        <v>139</v>
      </c>
      <c r="D6" s="21"/>
      <c r="E6" s="22"/>
      <c r="F6" s="23">
        <f>'план 2021.-извор 15'!F116</f>
        <v>0</v>
      </c>
      <c r="J6" s="10"/>
      <c r="L6" s="3"/>
      <c r="M6" s="3"/>
      <c r="N6" s="3"/>
      <c r="O6" s="9"/>
      <c r="Q6" s="8"/>
    </row>
    <row r="7" spans="1:17" ht="15" thickBot="1" x14ac:dyDescent="0.35">
      <c r="A7" s="3"/>
      <c r="B7" s="3"/>
      <c r="C7" s="142" t="s">
        <v>78</v>
      </c>
      <c r="D7" s="143"/>
      <c r="E7" s="144"/>
      <c r="F7" s="13">
        <f>SUM(F2:F6)</f>
        <v>133480725</v>
      </c>
      <c r="J7" s="10"/>
      <c r="L7" s="3"/>
      <c r="M7" s="3"/>
      <c r="N7" s="3"/>
      <c r="O7" s="9"/>
      <c r="Q7" s="8"/>
    </row>
    <row r="8" spans="1:17" x14ac:dyDescent="0.3">
      <c r="A8" s="3"/>
      <c r="B8" s="3"/>
      <c r="J8" s="10"/>
      <c r="L8" s="3"/>
      <c r="M8" s="3"/>
      <c r="N8" s="3"/>
      <c r="O8" s="9"/>
      <c r="Q8" s="8"/>
    </row>
    <row r="9" spans="1:17" ht="15" thickBot="1" x14ac:dyDescent="0.35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" thickBot="1" x14ac:dyDescent="0.35">
      <c r="A10" s="145" t="s">
        <v>1</v>
      </c>
      <c r="B10" s="146"/>
      <c r="C10" s="149" t="s">
        <v>82</v>
      </c>
      <c r="D10" s="151" t="s">
        <v>83</v>
      </c>
      <c r="E10" s="153" t="s">
        <v>84</v>
      </c>
      <c r="F10" s="140" t="s">
        <v>85</v>
      </c>
    </row>
    <row r="11" spans="1:17" ht="20.25" customHeight="1" x14ac:dyDescent="0.3">
      <c r="A11" s="147"/>
      <c r="B11" s="148"/>
      <c r="C11" s="150"/>
      <c r="D11" s="152"/>
      <c r="E11" s="154"/>
      <c r="F11" s="141"/>
    </row>
    <row r="12" spans="1:17" x14ac:dyDescent="0.3">
      <c r="A12" s="46">
        <v>400000</v>
      </c>
      <c r="B12" s="47" t="s">
        <v>4</v>
      </c>
      <c r="C12" s="48">
        <f>SUM(C13+C30+C78+C82+C89+C91)</f>
        <v>54526725</v>
      </c>
      <c r="D12" s="48">
        <f>SUM(D13+D30+D78+D82+D89+D91)</f>
        <v>7100000</v>
      </c>
      <c r="E12" s="48">
        <f>SUM(E13+E30+E78+E82+E89+E91)</f>
        <v>71000000</v>
      </c>
      <c r="F12" s="49">
        <f>SUM(C12+D12+E12)</f>
        <v>132626725</v>
      </c>
    </row>
    <row r="13" spans="1:17" x14ac:dyDescent="0.3">
      <c r="A13" s="50">
        <v>410000</v>
      </c>
      <c r="B13" s="51" t="s">
        <v>5</v>
      </c>
      <c r="C13" s="52">
        <f>SUM(C14+C16+C20+C22+C26+C28)</f>
        <v>8557930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8557930</v>
      </c>
    </row>
    <row r="14" spans="1:17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17" x14ac:dyDescent="0.3">
      <c r="A15" s="60">
        <v>411100</v>
      </c>
      <c r="B15" s="61" t="s">
        <v>99</v>
      </c>
      <c r="C15" s="62">
        <f>'план 2021. - извор 01'!C15+'план 2021. - извор 04'!C15+'план 2021. - извор 07'!C15+'план 2021.-извор 08'!C15+'план 2021.-извор 15'!C15+'буџетска резерва'!C15</f>
        <v>6646330</v>
      </c>
      <c r="D15" s="62">
        <f>'план 2021. - извор 01'!D15+'план 2021. - извор 04'!D15+'план 2021. - извор 07'!D15+'план 2021.-извор 08'!D15+'план 2021.-извор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2021.-извор 15'!E15+'буџетска резерва'!E15</f>
        <v>0</v>
      </c>
      <c r="F15" s="63">
        <f>SUM(C15+D15+E15)</f>
        <v>6646330</v>
      </c>
    </row>
    <row r="16" spans="1:17" x14ac:dyDescent="0.3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6" x14ac:dyDescent="0.3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2021.-извор 15'!C17+'буџетска резерва'!C17</f>
        <v>764329</v>
      </c>
      <c r="D17" s="62">
        <f>'план 2021. - извор 01'!D17+'план 2021. - извор 04'!D17+'план 2021. - извор 07'!D17+'план 2021.-извор 08'!D17+'план 2021.-извор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2021.-извор 15'!E17+'буџетска резерва'!E17</f>
        <v>0</v>
      </c>
      <c r="F17" s="63">
        <f t="shared" ref="F17:F19" si="3">SUM(C17+D17+E17)</f>
        <v>764329</v>
      </c>
    </row>
    <row r="18" spans="1:6" x14ac:dyDescent="0.3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2021.-извор 15'!C18+'буџетска резерва'!C18</f>
        <v>342286</v>
      </c>
      <c r="D18" s="62">
        <f>'план 2021. - извор 01'!D18+'план 2021. - извор 04'!D18+'план 2021. - извор 07'!D18+'план 2021.-извор 08'!D18+'план 2021.-извор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2021.-извор 15'!E18+'буџетска резерва'!E18</f>
        <v>0</v>
      </c>
      <c r="F18" s="63">
        <f t="shared" si="3"/>
        <v>342286</v>
      </c>
    </row>
    <row r="19" spans="1:6" x14ac:dyDescent="0.3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2021.-извор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2021.-извор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2021.-извор 15'!E19+'буџетска резерва'!E19</f>
        <v>0</v>
      </c>
      <c r="F19" s="63">
        <f t="shared" si="3"/>
        <v>0</v>
      </c>
    </row>
    <row r="20" spans="1:6" x14ac:dyDescent="0.3">
      <c r="A20" s="55">
        <v>413000</v>
      </c>
      <c r="B20" s="56" t="s">
        <v>10</v>
      </c>
      <c r="C20" s="57">
        <f>C21</f>
        <v>223000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223000</v>
      </c>
    </row>
    <row r="21" spans="1:6" x14ac:dyDescent="0.3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2021.-извор 15'!C21+'буџетска резерва'!C21</f>
        <v>223000</v>
      </c>
      <c r="D21" s="62">
        <f>'план 2021. - извор 01'!D21+'план 2021. - извор 04'!D21+'план 2021. - извор 07'!D21+'план 2021.-извор 08'!D21+'план 2021.-извор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2021.-извор 15'!E21+'буџетска резерва'!E21</f>
        <v>0</v>
      </c>
      <c r="F21" s="63">
        <f t="shared" si="5"/>
        <v>223000</v>
      </c>
    </row>
    <row r="22" spans="1:6" x14ac:dyDescent="0.3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133334</v>
      </c>
    </row>
    <row r="23" spans="1:6" x14ac:dyDescent="0.3">
      <c r="A23" s="64">
        <v>414100</v>
      </c>
      <c r="B23" s="65" t="s">
        <v>100</v>
      </c>
      <c r="C23" s="62">
        <f>'план 2021. - извор 01'!C23+'план 2021. - извор 04'!C23+'план 2021. - извор 07'!C23+'план 2021.-извор 08'!C23+'план 2021.-извор 15'!C23+'буџетска резерва'!C23</f>
        <v>0</v>
      </c>
      <c r="D23" s="62">
        <f>'план 2021. - извор 01'!D23+'план 2021. - извор 04'!D23+'план 2021. - извор 07'!D23+'план 2021.-извор 08'!D23+'план 2021.-извор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2021.-извор 15'!E23+'буџетска резерва'!E23</f>
        <v>0</v>
      </c>
      <c r="F23" s="63">
        <f t="shared" si="5"/>
        <v>0</v>
      </c>
    </row>
    <row r="24" spans="1:6" x14ac:dyDescent="0.3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2021.-извор 15'!C24+'буџетска резерва'!C24</f>
        <v>0</v>
      </c>
      <c r="D24" s="62">
        <f>'план 2021. - извор 01'!D24+'план 2021. - извор 04'!D24+'план 2021. - извор 07'!D24+'план 2021.-извор 08'!D24+'план 2021.-извор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2021.-извор 15'!E24+'буџетска резерва'!E24</f>
        <v>0</v>
      </c>
      <c r="F24" s="63">
        <f t="shared" si="5"/>
        <v>0</v>
      </c>
    </row>
    <row r="25" spans="1:6" x14ac:dyDescent="0.3">
      <c r="A25" s="64">
        <v>414400</v>
      </c>
      <c r="B25" s="65" t="s">
        <v>101</v>
      </c>
      <c r="C25" s="62">
        <f>'план 2021. - извор 01'!C25+'план 2021. - извор 04'!C25+'план 2021. - извор 07'!C25+'план 2021.-извор 08'!C25+'план 2021.-извор 15'!C25+'буџетска резерва'!C25</f>
        <v>133334</v>
      </c>
      <c r="D25" s="62">
        <f>'план 2021. - извор 01'!D25+'план 2021. - извор 04'!D25+'план 2021. - извор 07'!D25+'план 2021.-извор 08'!D25+'план 2021.-извор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2021.-извор 15'!E25+'буџетска резерва'!E25</f>
        <v>0</v>
      </c>
      <c r="F25" s="63">
        <f t="shared" si="5"/>
        <v>133334</v>
      </c>
    </row>
    <row r="26" spans="1:6" x14ac:dyDescent="0.3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x14ac:dyDescent="0.3">
      <c r="A27" s="64">
        <v>415100</v>
      </c>
      <c r="B27" s="65" t="s">
        <v>103</v>
      </c>
      <c r="C27" s="62">
        <f>'план 2021. - извор 01'!C27+'план 2021. - извор 04'!C27+'план 2021. - извор 07'!C27+'план 2021.-извор 08'!C27+'план 2021.-извор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2021.-извор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2021.-извор 15'!E27+'буџетска резерва'!E27</f>
        <v>0</v>
      </c>
      <c r="F27" s="63">
        <f t="shared" si="5"/>
        <v>0</v>
      </c>
    </row>
    <row r="28" spans="1:6" x14ac:dyDescent="0.3">
      <c r="A28" s="55">
        <v>416000</v>
      </c>
      <c r="B28" s="56" t="s">
        <v>104</v>
      </c>
      <c r="C28" s="66">
        <f>C29</f>
        <v>448651</v>
      </c>
      <c r="D28" s="67">
        <f t="shared" ref="D28:E28" si="8">D29</f>
        <v>0</v>
      </c>
      <c r="E28" s="67">
        <f t="shared" si="8"/>
        <v>0</v>
      </c>
      <c r="F28" s="101">
        <f t="shared" si="5"/>
        <v>448651</v>
      </c>
    </row>
    <row r="29" spans="1:6" x14ac:dyDescent="0.3">
      <c r="A29" s="60">
        <v>416100</v>
      </c>
      <c r="B29" s="61" t="s">
        <v>105</v>
      </c>
      <c r="C29" s="62">
        <f>'план 2021. - извор 01'!C29+'план 2021. - извор 04'!C29+'план 2021. - извор 07'!C29+'план 2021.-извор 08'!C29+'план 2021.-извор 15'!C29+'буџетска резерва'!C29</f>
        <v>448651</v>
      </c>
      <c r="D29" s="62">
        <f>'план 2021. - извор 01'!D29+'план 2021. - извор 04'!D29+'план 2021. - извор 07'!D29+'план 2021.-извор 08'!D29+'план 2021.-извор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2021.-извор 15'!E29+'буџетска резерва'!E29</f>
        <v>0</v>
      </c>
      <c r="F29" s="63">
        <f t="shared" si="5"/>
        <v>448651</v>
      </c>
    </row>
    <row r="30" spans="1:6" x14ac:dyDescent="0.3">
      <c r="A30" s="50">
        <v>420000</v>
      </c>
      <c r="B30" s="51" t="s">
        <v>14</v>
      </c>
      <c r="C30" s="52">
        <f>SUM(C31+C48+C53+C62+C67+C70)</f>
        <v>45948795</v>
      </c>
      <c r="D30" s="53">
        <f>SUM(D31+D48+D53+D62+D67+D70)</f>
        <v>7100000</v>
      </c>
      <c r="E30" s="53">
        <f>SUM(E31+E48+E53+E62+E67+E70)</f>
        <v>71000000</v>
      </c>
      <c r="F30" s="100">
        <f t="shared" si="5"/>
        <v>124048795</v>
      </c>
    </row>
    <row r="31" spans="1:6" x14ac:dyDescent="0.3">
      <c r="A31" s="55">
        <v>421000</v>
      </c>
      <c r="B31" s="56" t="s">
        <v>15</v>
      </c>
      <c r="C31" s="66">
        <f>SUM(C32:C47)</f>
        <v>18343539</v>
      </c>
      <c r="D31" s="67">
        <f>SUM(D32:D47)</f>
        <v>0</v>
      </c>
      <c r="E31" s="67">
        <f>SUM(E32:E47)</f>
        <v>1200000</v>
      </c>
      <c r="F31" s="101">
        <f t="shared" si="5"/>
        <v>19543539</v>
      </c>
    </row>
    <row r="32" spans="1:6" x14ac:dyDescent="0.3">
      <c r="A32" s="64">
        <v>421100</v>
      </c>
      <c r="B32" s="65" t="s">
        <v>16</v>
      </c>
      <c r="C32" s="62">
        <f>'план 2021. - извор 01'!C32+'план 2021. - извор 04'!C32+'план 2021. - извор 07'!C32+'план 2021.-извор 08'!C32+'план 2021.-извор 15'!C32+'буџетска резерва'!C32</f>
        <v>390000</v>
      </c>
      <c r="D32" s="62">
        <f>'план 2021. - извор 01'!D32+'план 2021. - извор 04'!D32+'план 2021. - извор 07'!D32+'план 2021.-извор 08'!D32+'план 2021.-извор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2021.-извор 15'!E32+'буџетска резерва'!E32</f>
        <v>0</v>
      </c>
      <c r="F32" s="63">
        <f t="shared" ref="F32:F47" si="9">C32+D32+E32</f>
        <v>390000</v>
      </c>
    </row>
    <row r="33" spans="1:6" x14ac:dyDescent="0.3">
      <c r="A33" s="64">
        <v>421200</v>
      </c>
      <c r="B33" s="65" t="s">
        <v>106</v>
      </c>
      <c r="C33" s="62">
        <f>'план 2021. - извор 01'!C33+'план 2021. - извор 04'!C33+'план 2021. - извор 07'!C33+'план 2021.-извор 08'!C33+'план 2021.-извор 15'!C33+'буџетска резерва'!C33</f>
        <v>2640000</v>
      </c>
      <c r="D33" s="62">
        <f>'план 2021. - извор 01'!D33+'план 2021. - извор 04'!D33+'план 2021. - извор 07'!D33+'план 2021.-извор 08'!D33+'план 2021.-извор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2021.-извор 15'!E33+'буџетска резерва'!E33</f>
        <v>0</v>
      </c>
      <c r="F33" s="63">
        <f t="shared" si="9"/>
        <v>2640000</v>
      </c>
    </row>
    <row r="34" spans="1:6" x14ac:dyDescent="0.3">
      <c r="A34" s="64">
        <v>421221</v>
      </c>
      <c r="B34" s="65" t="s">
        <v>17</v>
      </c>
      <c r="C34" s="62">
        <f>'план 2021. - извор 01'!C34+'план 2021. - извор 04'!C34+'план 2021. - извор 07'!C34+'план 2021.-извор 08'!C34+'план 2021.-извор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2021.-извор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2021.-извор 15'!E34+'буџетска резерва'!E34</f>
        <v>0</v>
      </c>
      <c r="F34" s="63">
        <f t="shared" si="9"/>
        <v>0</v>
      </c>
    </row>
    <row r="35" spans="1:6" x14ac:dyDescent="0.3">
      <c r="A35" s="64">
        <v>421222</v>
      </c>
      <c r="B35" s="65" t="s">
        <v>18</v>
      </c>
      <c r="C35" s="62">
        <f>'план 2021. - извор 01'!C35+'план 2021. - извор 04'!C35+'план 2021. - извор 07'!C35+'план 2021.-извор 08'!C35+'план 2021.-извор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2021.-извор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2021.-извор 15'!E35+'буџетска резерва'!E35</f>
        <v>0</v>
      </c>
      <c r="F35" s="63">
        <f t="shared" si="9"/>
        <v>0</v>
      </c>
    </row>
    <row r="36" spans="1:6" x14ac:dyDescent="0.3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2021.-извор 15'!C36+'буџетска резерва'!C36</f>
        <v>6410000</v>
      </c>
      <c r="D36" s="62">
        <f>'план 2021. - извор 01'!D36+'план 2021. - извор 04'!D36+'план 2021. - извор 07'!D36+'план 2021.-извор 08'!D36+'план 2021.-извор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2021.-извор 15'!E36+'буџетска резерва'!E36</f>
        <v>0</v>
      </c>
      <c r="F36" s="63">
        <f t="shared" si="9"/>
        <v>6410000</v>
      </c>
    </row>
    <row r="37" spans="1:6" x14ac:dyDescent="0.3">
      <c r="A37" s="60">
        <v>421311</v>
      </c>
      <c r="B37" s="61" t="s">
        <v>107</v>
      </c>
      <c r="C37" s="62">
        <f>'план 2021. - извор 01'!C37+'план 2021. - извор 04'!C37+'план 2021. - извор 07'!C37+'план 2021.-извор 08'!C37+'план 2021.-извор 15'!C37+'буџетска резерва'!C37</f>
        <v>510000</v>
      </c>
      <c r="D37" s="62">
        <f>'план 2021. - извор 01'!D37+'план 2021. - извор 04'!D37+'план 2021. - извор 07'!D37+'план 2021.-извор 08'!D37+'план 2021.-извор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2021.-извор 15'!E37+'буџетска резерва'!E37</f>
        <v>0</v>
      </c>
      <c r="F37" s="63">
        <f t="shared" si="9"/>
        <v>510000</v>
      </c>
    </row>
    <row r="38" spans="1:6" x14ac:dyDescent="0.3">
      <c r="A38" s="60">
        <v>421321</v>
      </c>
      <c r="B38" s="61" t="s">
        <v>111</v>
      </c>
      <c r="C38" s="62">
        <f>'план 2021. - извор 01'!C38+'план 2021. - извор 04'!C38+'план 2021. - извор 07'!C38+'план 2021.-извор 08'!C38+'план 2021.-извор 15'!C38+'буџетска резерва'!C38</f>
        <v>0</v>
      </c>
      <c r="D38" s="62">
        <f>'план 2021. - извор 01'!D38+'план 2021. - извор 04'!D38+'план 2021. - извор 07'!D38+'план 2021.-извор 08'!D38+'план 2021.-извор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2021.-извор 15'!E38+'буџетска резерва'!E38</f>
        <v>0</v>
      </c>
      <c r="F38" s="63">
        <f t="shared" si="9"/>
        <v>0</v>
      </c>
    </row>
    <row r="39" spans="1:6" x14ac:dyDescent="0.3">
      <c r="A39" s="60">
        <v>421323</v>
      </c>
      <c r="B39" s="61" t="s">
        <v>108</v>
      </c>
      <c r="C39" s="62">
        <f>'план 2021. - извор 01'!C39+'план 2021. - извор 04'!C39+'план 2021. - извор 07'!C39+'план 2021.-извор 08'!C39+'план 2021.-извор 15'!C39+'буџетска резерва'!C39</f>
        <v>3807936</v>
      </c>
      <c r="D39" s="62">
        <f>'план 2021. - извор 01'!D39+'план 2021. - извор 04'!D39+'план 2021. - извор 07'!D39+'план 2021.-извор 08'!D39+'план 2021.-извор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2021.-извор 15'!E39+'буџетска резерва'!E39</f>
        <v>0</v>
      </c>
      <c r="F39" s="63">
        <f t="shared" si="9"/>
        <v>3807936</v>
      </c>
    </row>
    <row r="40" spans="1:6" x14ac:dyDescent="0.3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2021.-извор 15'!C40+'буџетска резерва'!C40</f>
        <v>700000</v>
      </c>
      <c r="D40" s="62">
        <f>'план 2021. - извор 01'!D40+'план 2021. - извор 04'!D40+'план 2021. - извор 07'!D40+'план 2021.-извор 08'!D40+'план 2021.-извор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2021.-извор 15'!E40+'буџетска резерва'!E40</f>
        <v>0</v>
      </c>
      <c r="F40" s="63">
        <f t="shared" si="9"/>
        <v>700000</v>
      </c>
    </row>
    <row r="41" spans="1:6" x14ac:dyDescent="0.3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2021.-извор 15'!C41+'буџетска резерва'!C41</f>
        <v>2358720</v>
      </c>
      <c r="D41" s="62">
        <f>'план 2021. - извор 01'!D41+'план 2021. - извор 04'!D41+'план 2021. - извор 07'!D41+'план 2021.-извор 08'!D41+'план 2021.-извор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2021.-извор 15'!E41+'буџетска резерва'!E41</f>
        <v>0</v>
      </c>
      <c r="F41" s="63">
        <f t="shared" si="9"/>
        <v>2358720</v>
      </c>
    </row>
    <row r="42" spans="1:6" x14ac:dyDescent="0.3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2021.-извор 15'!C42+'буџетска резерва'!C42</f>
        <v>3000</v>
      </c>
      <c r="D42" s="62">
        <f>'план 2021. - извор 01'!D42+'план 2021. - извор 04'!D42+'план 2021. - извор 07'!D42+'план 2021.-извор 08'!D42+'план 2021.-извор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2021.-извор 15'!E42+'буџетска резерва'!E42</f>
        <v>0</v>
      </c>
      <c r="F42" s="63">
        <f t="shared" si="9"/>
        <v>3000</v>
      </c>
    </row>
    <row r="43" spans="1:6" x14ac:dyDescent="0.3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2021.-извор 15'!C43+'буџетска резерва'!C43</f>
        <v>803883</v>
      </c>
      <c r="D43" s="62">
        <f>'план 2021. - извор 01'!D43+'план 2021. - извор 04'!D43+'план 2021. - извор 07'!D43+'план 2021.-извор 08'!D43+'план 2021.-извор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2021.-извор 15'!E43+'буџетска резерва'!E43</f>
        <v>0</v>
      </c>
      <c r="F43" s="63">
        <f t="shared" si="9"/>
        <v>803883</v>
      </c>
    </row>
    <row r="44" spans="1:6" x14ac:dyDescent="0.3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2021.-извор 15'!C44+'буџетска резерва'!C44</f>
        <v>0</v>
      </c>
      <c r="D44" s="62">
        <f>'план 2021. - извор 01'!D44+'план 2021. - извор 04'!D44+'план 2021. - извор 07'!D44+'план 2021.-извор 08'!D44+'план 2021.-извор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2021.-извор 15'!E44+'буџетска резерва'!E44</f>
        <v>0</v>
      </c>
      <c r="F44" s="63">
        <f t="shared" si="9"/>
        <v>0</v>
      </c>
    </row>
    <row r="45" spans="1:6" x14ac:dyDescent="0.3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2021.-извор 15'!C45+'буџетска резерва'!C45</f>
        <v>720000</v>
      </c>
      <c r="D45" s="62">
        <f>'план 2021. - извор 01'!D45+'план 2021. - извор 04'!D45+'план 2021. - извор 07'!D45+'план 2021.-извор 08'!D45+'план 2021.-извор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2021.-извор 15'!E45+'буџетска резерва'!E45</f>
        <v>1200000</v>
      </c>
      <c r="F45" s="63">
        <f t="shared" si="9"/>
        <v>1920000</v>
      </c>
    </row>
    <row r="46" spans="1:6" x14ac:dyDescent="0.3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2021.-извор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2021.-извор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2021.-извор 15'!E46+'буџетска резерва'!E46</f>
        <v>0</v>
      </c>
      <c r="F46" s="63">
        <f t="shared" si="9"/>
        <v>0</v>
      </c>
    </row>
    <row r="47" spans="1:6" x14ac:dyDescent="0.3">
      <c r="A47" s="64">
        <v>421900</v>
      </c>
      <c r="B47" s="65" t="s">
        <v>26</v>
      </c>
      <c r="C47" s="62">
        <f>'план 2021. - извор 01'!C47+'план 2021. - извор 04'!C47+'план 2021. - извор 07'!C47+'план 2021.-извор 08'!C47+'план 2021.-извор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2021.-извор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2021.-извор 15'!E47+'буџетска резерва'!E47</f>
        <v>0</v>
      </c>
      <c r="F47" s="63">
        <f t="shared" si="9"/>
        <v>0</v>
      </c>
    </row>
    <row r="48" spans="1:6" x14ac:dyDescent="0.3">
      <c r="A48" s="55">
        <v>422000</v>
      </c>
      <c r="B48" s="56" t="s">
        <v>27</v>
      </c>
      <c r="C48" s="66">
        <f>C49+C50+C51+C52</f>
        <v>489000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489000</v>
      </c>
    </row>
    <row r="49" spans="1:6" x14ac:dyDescent="0.3">
      <c r="A49" s="64">
        <v>422100</v>
      </c>
      <c r="B49" s="65" t="s">
        <v>109</v>
      </c>
      <c r="C49" s="62">
        <f>'план 2021. - извор 01'!C49+'план 2021. - извор 04'!C49+'план 2021. - извор 07'!C49+'план 2021.-извор 08'!C49+'план 2021.-извор 15'!C49+'буџетска резерва'!C49</f>
        <v>184000</v>
      </c>
      <c r="D49" s="62">
        <f>'план 2021. - извор 01'!D49+'план 2021. - извор 04'!D49+'план 2021. - извор 07'!D49+'план 2021.-извор 08'!D49+'план 2021.-извор 15'!D49+'буџетска резерва'!D49</f>
        <v>0</v>
      </c>
      <c r="E49" s="62">
        <f>'план 2021. - извор 01'!E49+'план 2021. - извор 04'!E49+'план 2021. - извор 07'!E49+'план 2021.-извор 08'!E49+'план 2021.-извор 15'!E49+'буџетска резерва'!E49</f>
        <v>0</v>
      </c>
      <c r="F49" s="63">
        <f t="shared" si="5"/>
        <v>184000</v>
      </c>
    </row>
    <row r="50" spans="1:6" x14ac:dyDescent="0.3">
      <c r="A50" s="64">
        <v>422200</v>
      </c>
      <c r="B50" s="65" t="s">
        <v>110</v>
      </c>
      <c r="C50" s="62">
        <f>'план 2021. - извор 01'!C50+'план 2021. - извор 04'!C50+'план 2021. - извор 07'!C50+'план 2021.-извор 08'!C50+'план 2021.-извор 15'!C50+'буџетска резерва'!C50</f>
        <v>0</v>
      </c>
      <c r="D50" s="62">
        <f>'план 2021. - извор 01'!D50+'план 2021. - извор 04'!D50+'план 2021. - извор 07'!D50+'план 2021.-извор 08'!D50+'план 2021.-извор 15'!D50+'буџетска резерва'!D50</f>
        <v>0</v>
      </c>
      <c r="E50" s="62">
        <f>'план 2021. - извор 01'!E50+'план 2021. - извор 04'!E50+'план 2021. - извор 07'!E50+'план 2021.-извор 08'!E50+'план 2021.-извор 15'!E50+'буџетска резерва'!E50</f>
        <v>0</v>
      </c>
      <c r="F50" s="63">
        <f t="shared" si="5"/>
        <v>0</v>
      </c>
    </row>
    <row r="51" spans="1:6" x14ac:dyDescent="0.3">
      <c r="A51" s="64">
        <v>422300</v>
      </c>
      <c r="B51" s="65" t="s">
        <v>28</v>
      </c>
      <c r="C51" s="62">
        <f>'план 2021. - извор 01'!C51+'план 2021. - извор 04'!C51+'план 2021. - извор 07'!C51+'план 2021.-извор 08'!C51+'план 2021.-извор 15'!C51+'буџетска резерва'!C51</f>
        <v>150000</v>
      </c>
      <c r="D51" s="62">
        <f>'план 2021. - извор 01'!D51+'план 2021. - извор 04'!D51+'план 2021. - извор 07'!D51+'план 2021.-извор 08'!D51+'план 2021.-извор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2021.-извор 15'!E51+'буџетска резерва'!E51</f>
        <v>0</v>
      </c>
      <c r="F51" s="63">
        <f t="shared" si="5"/>
        <v>150000</v>
      </c>
    </row>
    <row r="52" spans="1:6" x14ac:dyDescent="0.3">
      <c r="A52" s="64">
        <v>422900</v>
      </c>
      <c r="B52" s="65" t="s">
        <v>29</v>
      </c>
      <c r="C52" s="62">
        <f>'план 2021. - извор 01'!C52+'план 2021. - извор 04'!C52+'план 2021. - извор 07'!C52+'план 2021.-извор 08'!C52+'план 2021.-извор 15'!C52+'буџетска резерва'!C52</f>
        <v>155000</v>
      </c>
      <c r="D52" s="62">
        <f>'план 2021. - извор 01'!D52+'план 2021. - извор 04'!D52+'план 2021. - извор 07'!D52+'план 2021.-извор 08'!D52+'план 2021.-извор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2021.-извор 15'!E52+'буџетска резерва'!E52</f>
        <v>0</v>
      </c>
      <c r="F52" s="63">
        <f t="shared" si="5"/>
        <v>155000</v>
      </c>
    </row>
    <row r="53" spans="1:6" x14ac:dyDescent="0.3">
      <c r="A53" s="55">
        <v>423000</v>
      </c>
      <c r="B53" s="56" t="s">
        <v>30</v>
      </c>
      <c r="C53" s="66">
        <f>C54+C55+C56+C57+C58+C59+C60+C61</f>
        <v>13798256</v>
      </c>
      <c r="D53" s="66">
        <f>D54+D55+D56+D57+D58+D59+D60+D61</f>
        <v>0</v>
      </c>
      <c r="E53" s="66">
        <f>E54+E55+E56+E57+E58+E59+E60+E61</f>
        <v>3200000</v>
      </c>
      <c r="F53" s="101">
        <f t="shared" si="5"/>
        <v>16998256</v>
      </c>
    </row>
    <row r="54" spans="1:6" x14ac:dyDescent="0.3">
      <c r="A54" s="64">
        <v>423100</v>
      </c>
      <c r="B54" s="65" t="s">
        <v>31</v>
      </c>
      <c r="C54" s="62">
        <f>'план 2021. - извор 01'!C54+'план 2021. - извор 04'!C54+'план 2021. - извор 07'!C54+'план 2021.-извор 08'!C54+'план 2021.-извор 15'!C54+'буџетска резерва'!C54</f>
        <v>501250</v>
      </c>
      <c r="D54" s="62">
        <f>'план 2021. - извор 01'!D54+'план 2021. - извор 04'!D54+'план 2021. - извор 07'!D54+'план 2021.-извор 08'!D54+'план 2021.-извор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2021.-извор 15'!E54+'буџетска резерва'!E54</f>
        <v>200000</v>
      </c>
      <c r="F54" s="63">
        <f t="shared" si="5"/>
        <v>701250</v>
      </c>
    </row>
    <row r="55" spans="1:6" x14ac:dyDescent="0.3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2021.-извор 15'!C55+'буџетска резерва'!C55</f>
        <v>72000</v>
      </c>
      <c r="D55" s="62">
        <f>'план 2021. - извор 01'!D55+'план 2021. - извор 04'!D55+'план 2021. - извор 07'!D55+'план 2021.-извор 08'!D55+'план 2021.-извор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2021.-извор 15'!E55+'буџетска резерва'!E55</f>
        <v>0</v>
      </c>
      <c r="F55" s="63">
        <f t="shared" si="5"/>
        <v>72000</v>
      </c>
    </row>
    <row r="56" spans="1:6" x14ac:dyDescent="0.3">
      <c r="A56" s="64">
        <v>423300</v>
      </c>
      <c r="B56" s="65" t="s">
        <v>112</v>
      </c>
      <c r="C56" s="62">
        <f>'план 2021. - извор 01'!C56+'план 2021. - извор 04'!C56+'план 2021. - извор 07'!C56+'план 2021.-извор 08'!C56+'план 2021.-извор 15'!C56+'буџетска резерва'!C56</f>
        <v>34000</v>
      </c>
      <c r="D56" s="62">
        <f>'план 2021. - извор 01'!D56+'план 2021. - извор 04'!D56+'план 2021. - извор 07'!D56+'план 2021.-извор 08'!D56+'план 2021.-извор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2021.-извор 15'!E56+'буџетска резерва'!E56</f>
        <v>0</v>
      </c>
      <c r="F56" s="63">
        <f t="shared" si="5"/>
        <v>34000</v>
      </c>
    </row>
    <row r="57" spans="1:6" x14ac:dyDescent="0.3">
      <c r="A57" s="64">
        <v>423400</v>
      </c>
      <c r="B57" s="65" t="s">
        <v>33</v>
      </c>
      <c r="C57" s="62">
        <f>'план 2021. - извор 01'!C57+'план 2021. - извор 04'!C57+'план 2021. - извор 07'!C57+'план 2021.-извор 08'!C57+'план 2021.-извор 15'!C57+'буџетска резерва'!C57</f>
        <v>2394000</v>
      </c>
      <c r="D57" s="62">
        <f>'план 2021. - извор 01'!D57+'план 2021. - извор 04'!D57+'план 2021. - извор 07'!D57+'план 2021.-извор 08'!D57+'план 2021.-извор 15'!D57+'буџетска резерва'!D57</f>
        <v>0</v>
      </c>
      <c r="E57" s="62">
        <f>'план 2021. - извор 01'!E57+'план 2021. - извор 04'!E57+'план 2021. - извор 07'!E57+'план 2021.-извор 08'!E57+'план 2021.-извор 15'!E57+'буџетска резерва'!E57</f>
        <v>1000000</v>
      </c>
      <c r="F57" s="63">
        <f t="shared" si="5"/>
        <v>3394000</v>
      </c>
    </row>
    <row r="58" spans="1:6" x14ac:dyDescent="0.3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2021.-извор 15'!C58+'буџетска резерва'!C58</f>
        <v>7760006</v>
      </c>
      <c r="D58" s="62">
        <f>'план 2021. - извор 01'!D58+'план 2021. - извор 04'!D58+'план 2021. - извор 07'!D58+'план 2021.-извор 08'!D58+'план 2021.-извор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2021.-извор 15'!E58+'буџетска резерва'!E58</f>
        <v>500000</v>
      </c>
      <c r="F58" s="63">
        <f t="shared" si="5"/>
        <v>8260006</v>
      </c>
    </row>
    <row r="59" spans="1:6" x14ac:dyDescent="0.3">
      <c r="A59" s="64">
        <v>423600</v>
      </c>
      <c r="B59" s="65" t="s">
        <v>35</v>
      </c>
      <c r="C59" s="62">
        <f>'план 2021. - извор 01'!C59+'план 2021. - извор 04'!C59+'план 2021. - извор 07'!C59+'план 2021.-извор 08'!C59+'план 2021.-извор 15'!C59+'буџетска резерва'!C59</f>
        <v>30000</v>
      </c>
      <c r="D59" s="62">
        <f>'план 2021. - извор 01'!D59+'план 2021. - извор 04'!D59+'план 2021. - извор 07'!D59+'план 2021.-извор 08'!D59+'план 2021.-извор 15'!D59+'буџетска резерва'!D59</f>
        <v>0</v>
      </c>
      <c r="E59" s="62">
        <f>'план 2021. - извор 01'!E59+'план 2021. - извор 04'!E59+'план 2021. - извор 07'!E59+'план 2021.-извор 08'!E59+'план 2021.-извор 15'!E59+'буџетска резерва'!E59</f>
        <v>0</v>
      </c>
      <c r="F59" s="63">
        <f t="shared" si="5"/>
        <v>30000</v>
      </c>
    </row>
    <row r="60" spans="1:6" x14ac:dyDescent="0.3">
      <c r="A60" s="64">
        <v>423700</v>
      </c>
      <c r="B60" s="65" t="s">
        <v>36</v>
      </c>
      <c r="C60" s="62">
        <f>'план 2021. - извор 01'!C60+'план 2021. - извор 04'!C60+'план 2021. - извор 07'!C60+'план 2021.-извор 08'!C60+'план 2021.-извор 15'!C60+'буџетска резерва'!C60</f>
        <v>180000</v>
      </c>
      <c r="D60" s="62">
        <f>'план 2021. - извор 01'!D60+'план 2021. - извор 04'!D60+'план 2021. - извор 07'!D60+'план 2021.-извор 08'!D60+'план 2021.-извор 15'!D60+'буџетска резерва'!D60</f>
        <v>0</v>
      </c>
      <c r="E60" s="62">
        <f>'план 2021. - извор 01'!E60+'план 2021. - извор 04'!E60+'план 2021. - извор 07'!E60+'план 2021.-извор 08'!E60+'план 2021.-извор 15'!E60+'буџетска резерва'!E60</f>
        <v>0</v>
      </c>
      <c r="F60" s="63">
        <f t="shared" si="5"/>
        <v>180000</v>
      </c>
    </row>
    <row r="61" spans="1:6" x14ac:dyDescent="0.3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2021.-извор 15'!C61+'буџетска резерва'!C61</f>
        <v>2827000</v>
      </c>
      <c r="D61" s="62">
        <f>'план 2021. - извор 01'!D61+'план 2021. - извор 04'!D61+'план 2021. - извор 07'!D61+'план 2021.-извор 08'!D61+'план 2021.-извор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2021.-извор 15'!E61+'буџетска резерва'!E61</f>
        <v>1500000</v>
      </c>
      <c r="F61" s="63">
        <f t="shared" si="5"/>
        <v>4327000</v>
      </c>
    </row>
    <row r="62" spans="1:6" x14ac:dyDescent="0.3">
      <c r="A62" s="55">
        <v>424000</v>
      </c>
      <c r="B62" s="56" t="s">
        <v>38</v>
      </c>
      <c r="C62" s="66">
        <f>C63+C64+C65+C66</f>
        <v>10019600</v>
      </c>
      <c r="D62" s="67">
        <f t="shared" ref="D62" si="11">D63+D64+D65+D66</f>
        <v>7100000</v>
      </c>
      <c r="E62" s="67">
        <f>E63+E64+E65+E66</f>
        <v>66600000</v>
      </c>
      <c r="F62" s="101">
        <f t="shared" si="5"/>
        <v>83719600</v>
      </c>
    </row>
    <row r="63" spans="1:6" x14ac:dyDescent="0.3">
      <c r="A63" s="64">
        <v>424200</v>
      </c>
      <c r="B63" s="65" t="s">
        <v>39</v>
      </c>
      <c r="C63" s="62">
        <f>'план 2021. - извор 01'!C63+'план 2021. - извор 04'!C63+'план 2021. - извор 07'!C63+'план 2021.-извор 08'!C63+'план 2021.-извор 15'!C63+'буџетска резерва'!C63</f>
        <v>9984600</v>
      </c>
      <c r="D63" s="62">
        <f>'план 2021. - извор 01'!D63+'план 2021. - извор 04'!D63+'план 2021. - извор 07'!D63+'план 2021.-извор 08'!D63+'план 2021.-извор 15'!D63+'буџетска резерва'!D63</f>
        <v>7100000</v>
      </c>
      <c r="E63" s="62">
        <f>'план 2021. - извор 01'!E63+'план 2021. - извор 04'!E63+'план 2021. - извор 07'!E63+'план 2021.-извор 08'!E63+'план 2021.-извор 15'!E63+'буџетска резерва'!E63</f>
        <v>65600000</v>
      </c>
      <c r="F63" s="63">
        <f t="shared" si="5"/>
        <v>82684600</v>
      </c>
    </row>
    <row r="64" spans="1:6" x14ac:dyDescent="0.3">
      <c r="A64" s="64">
        <v>424300</v>
      </c>
      <c r="B64" s="65" t="s">
        <v>40</v>
      </c>
      <c r="C64" s="62">
        <f>'план 2021. - извор 01'!C64+'план 2021. - извор 04'!C64+'план 2021. - извор 07'!C64+'план 2021.-извор 08'!C64+'план 2021.-извор 15'!C64+'буџетска резерва'!C64</f>
        <v>20000</v>
      </c>
      <c r="D64" s="62">
        <f>'план 2021. - извор 01'!D64+'план 2021. - извор 04'!D64+'план 2021. - извор 07'!D64+'план 2021.-извор 08'!D64+'план 2021.-извор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2021.-извор 15'!E64+'буџетска резерва'!E64</f>
        <v>0</v>
      </c>
      <c r="F64" s="63">
        <f t="shared" si="5"/>
        <v>20000</v>
      </c>
    </row>
    <row r="65" spans="1:6" x14ac:dyDescent="0.3">
      <c r="A65" s="64">
        <v>424600</v>
      </c>
      <c r="B65" s="65" t="s">
        <v>41</v>
      </c>
      <c r="C65" s="62">
        <f>'план 2021. - извор 01'!C65+'план 2021. - извор 04'!C65+'план 2021. - извор 07'!C65+'план 2021.-извор 08'!C65+'план 2021.-извор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2021.-извор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2021.-извор 15'!E65+'буџетска резерва'!E65</f>
        <v>0</v>
      </c>
      <c r="F65" s="63">
        <f t="shared" si="5"/>
        <v>0</v>
      </c>
    </row>
    <row r="66" spans="1:6" x14ac:dyDescent="0.3">
      <c r="A66" s="64">
        <v>424900</v>
      </c>
      <c r="B66" s="65" t="s">
        <v>113</v>
      </c>
      <c r="C66" s="62">
        <f>'план 2021. - извор 01'!C66+'план 2021. - извор 04'!C66+'план 2021. - извор 07'!C66+'план 2021.-извор 08'!C66+'план 2021.-извор 15'!C66+'буџетска резерва'!C66</f>
        <v>15000</v>
      </c>
      <c r="D66" s="62">
        <f>'план 2021. - извор 01'!D66+'план 2021. - извор 04'!D66+'план 2021. - извор 07'!D66+'план 2021.-извор 08'!D66+'план 2021.-извор 15'!D66+'буџетска резерва'!D66</f>
        <v>0</v>
      </c>
      <c r="E66" s="62">
        <f>'план 2021. - извор 01'!E66+'план 2021. - извор 04'!E66+'план 2021. - извор 07'!E66+'план 2021.-извор 08'!E66+'план 2021.-извор 15'!E66+'буџетска резерва'!E66</f>
        <v>1000000</v>
      </c>
      <c r="F66" s="63">
        <f t="shared" si="5"/>
        <v>1015000</v>
      </c>
    </row>
    <row r="67" spans="1:6" x14ac:dyDescent="0.3">
      <c r="A67" s="55">
        <v>425000</v>
      </c>
      <c r="B67" s="56" t="s">
        <v>42</v>
      </c>
      <c r="C67" s="66">
        <f>C68+C69</f>
        <v>1434400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1434400</v>
      </c>
    </row>
    <row r="68" spans="1:6" x14ac:dyDescent="0.3">
      <c r="A68" s="60">
        <v>425100</v>
      </c>
      <c r="B68" s="61" t="s">
        <v>114</v>
      </c>
      <c r="C68" s="62">
        <f>'план 2021. - извор 01'!C68+'план 2021. - извор 04'!C68+'план 2021. - извор 07'!C68+'план 2021.-извор 08'!C68+'план 2021.-извор 15'!C68+'буџетска резерва'!C68</f>
        <v>892400</v>
      </c>
      <c r="D68" s="62">
        <f>'план 2021. - извор 01'!D68+'план 2021. - извор 04'!D68+'план 2021. - извор 07'!D68+'план 2021.-извор 08'!D68+'план 2021.-извор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2021.-извор 15'!E68+'буџетска резерва'!E68</f>
        <v>0</v>
      </c>
      <c r="F68" s="63">
        <f t="shared" si="5"/>
        <v>892400</v>
      </c>
    </row>
    <row r="69" spans="1:6" x14ac:dyDescent="0.3">
      <c r="A69" s="60">
        <v>425200</v>
      </c>
      <c r="B69" s="61" t="s">
        <v>115</v>
      </c>
      <c r="C69" s="62">
        <f>'план 2021. - извор 01'!C69+'план 2021. - извор 04'!C69+'план 2021. - извор 07'!C69+'план 2021.-извор 08'!C69+'план 2021.-извор 15'!C69+'буџетска резерва'!C69</f>
        <v>542000</v>
      </c>
      <c r="D69" s="62">
        <f>'план 2021. - извор 01'!D69+'план 2021. - извор 04'!D69+'план 2021. - извор 07'!D69+'план 2021.-извор 08'!D69+'план 2021.-извор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2021.-извор 15'!E69+'буџетска резерва'!E69</f>
        <v>0</v>
      </c>
      <c r="F69" s="63">
        <f t="shared" si="5"/>
        <v>542000</v>
      </c>
    </row>
    <row r="70" spans="1:6" x14ac:dyDescent="0.3">
      <c r="A70" s="55">
        <v>426000</v>
      </c>
      <c r="B70" s="56" t="s">
        <v>43</v>
      </c>
      <c r="C70" s="66">
        <f>SUM(C71:C77)</f>
        <v>1864000</v>
      </c>
      <c r="D70" s="67">
        <f>SUM(D71:D77)</f>
        <v>0</v>
      </c>
      <c r="E70" s="67">
        <f>SUM(E71:E77)</f>
        <v>0</v>
      </c>
      <c r="F70" s="101">
        <f t="shared" si="5"/>
        <v>1864000</v>
      </c>
    </row>
    <row r="71" spans="1:6" x14ac:dyDescent="0.3">
      <c r="A71" s="64">
        <v>426100</v>
      </c>
      <c r="B71" s="65" t="s">
        <v>44</v>
      </c>
      <c r="C71" s="62">
        <f>'план 2021. - извор 01'!C71+'план 2021. - извор 04'!C71+'план 2021. - извор 07'!C71+'план 2021.-извор 08'!C71+'план 2021.-извор 15'!C71+'буџетска резерва'!C71</f>
        <v>274000</v>
      </c>
      <c r="D71" s="62">
        <f>'план 2021. - извор 01'!D71+'план 2021. - извор 04'!D71+'план 2021. - извор 07'!D71+'план 2021.-извор 08'!D71+'план 2021.-извор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2021.-извор 15'!E71+'буџетска резерва'!E71</f>
        <v>0</v>
      </c>
      <c r="F71" s="63">
        <f t="shared" si="5"/>
        <v>274000</v>
      </c>
    </row>
    <row r="72" spans="1:6" x14ac:dyDescent="0.3">
      <c r="A72" s="64">
        <v>426300</v>
      </c>
      <c r="B72" s="65" t="s">
        <v>45</v>
      </c>
      <c r="C72" s="62">
        <f>'план 2021. - извор 01'!C72+'план 2021. - извор 04'!C72+'план 2021. - извор 07'!C72+'план 2021.-извор 08'!C72+'план 2021.-извор 15'!C72+'буџетска резерва'!C72</f>
        <v>75000</v>
      </c>
      <c r="D72" s="62">
        <f>'план 2021. - извор 01'!D72+'план 2021. - извор 04'!D72+'план 2021. - извор 07'!D72+'план 2021.-извор 08'!D72+'план 2021.-извор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2021.-извор 15'!E72+'буџетска резерва'!E72</f>
        <v>0</v>
      </c>
      <c r="F72" s="63">
        <f t="shared" si="5"/>
        <v>75000</v>
      </c>
    </row>
    <row r="73" spans="1:6" x14ac:dyDescent="0.3">
      <c r="A73" s="64">
        <v>426400</v>
      </c>
      <c r="B73" s="65" t="s">
        <v>46</v>
      </c>
      <c r="C73" s="62">
        <f>'план 2021. - извор 01'!C73+'план 2021. - извор 04'!C73+'план 2021. - извор 07'!C73+'план 2021.-извор 08'!C73+'план 2021.-извор 15'!C73+'буџетска резерва'!C73</f>
        <v>0</v>
      </c>
      <c r="D73" s="62">
        <f>'план 2021. - извор 01'!D73+'план 2021. - извор 04'!D73+'план 2021. - извор 07'!D73+'план 2021.-извор 08'!D73+'план 2021.-извор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2021.-извор 15'!E73+'буџетска резерва'!E73</f>
        <v>0</v>
      </c>
      <c r="F73" s="63">
        <f t="shared" si="5"/>
        <v>0</v>
      </c>
    </row>
    <row r="74" spans="1:6" x14ac:dyDescent="0.3">
      <c r="A74" s="64">
        <v>426500</v>
      </c>
      <c r="B74" s="65" t="s">
        <v>47</v>
      </c>
      <c r="C74" s="62">
        <f>'план 2021. - извор 01'!C74+'план 2021. - извор 04'!C74+'план 2021. - извор 07'!C74+'план 2021.-извор 08'!C74+'план 2021.-извор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2021.-извор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2021.-извор 15'!E74+'буџетска резерва'!E74</f>
        <v>0</v>
      </c>
      <c r="F74" s="63">
        <f t="shared" si="5"/>
        <v>0</v>
      </c>
    </row>
    <row r="75" spans="1:6" x14ac:dyDescent="0.3">
      <c r="A75" s="64">
        <v>426600</v>
      </c>
      <c r="B75" s="65" t="s">
        <v>48</v>
      </c>
      <c r="C75" s="62">
        <f>'план 2021. - извор 01'!C75+'план 2021. - извор 04'!C75+'план 2021. - извор 07'!C75+'план 2021.-извор 08'!C75+'план 2021.-извор 15'!C75+'буџетска резерва'!C75</f>
        <v>840000</v>
      </c>
      <c r="D75" s="62">
        <f>'план 2021. - извор 01'!D75+'план 2021. - извор 04'!D75+'план 2021. - извор 07'!D75+'план 2021.-извор 08'!D75+'план 2021.-извор 15'!D75+'буџетска резерва'!D75</f>
        <v>0</v>
      </c>
      <c r="E75" s="62">
        <f>'план 2021. - извор 01'!E75+'план 2021. - извор 04'!E75+'план 2021. - извор 07'!E75+'план 2021.-извор 08'!E75+'план 2021.-извор 15'!E75+'буџетска резерва'!E75</f>
        <v>0</v>
      </c>
      <c r="F75" s="63">
        <f t="shared" si="5"/>
        <v>840000</v>
      </c>
    </row>
    <row r="76" spans="1:6" x14ac:dyDescent="0.3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2021.-извор 15'!C76+'буџетска резерва'!C76</f>
        <v>12000</v>
      </c>
      <c r="D76" s="62">
        <f>'план 2021. - извор 01'!D76+'план 2021. - извор 04'!D76+'план 2021. - извор 07'!D76+'план 2021.-извор 08'!D76+'план 2021.-извор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2021.-извор 15'!E76+'буџетска резерва'!E76</f>
        <v>0</v>
      </c>
      <c r="F76" s="63">
        <f t="shared" si="5"/>
        <v>12000</v>
      </c>
    </row>
    <row r="77" spans="1:6" x14ac:dyDescent="0.3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2021.-извор 15'!C77+'буџетска резерва'!C77</f>
        <v>663000</v>
      </c>
      <c r="D77" s="62">
        <f>'план 2021. - извор 01'!D77+'план 2021. - извор 04'!D77+'план 2021. - извор 07'!D77+'план 2021.-извор 08'!D77+'план 2021.-извор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2021.-извор 15'!E77+'буџетска резерва'!E77</f>
        <v>0</v>
      </c>
      <c r="F77" s="63">
        <f t="shared" si="5"/>
        <v>663000</v>
      </c>
    </row>
    <row r="78" spans="1:6" x14ac:dyDescent="0.3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x14ac:dyDescent="0.3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x14ac:dyDescent="0.3">
      <c r="A80" s="64">
        <v>431100</v>
      </c>
      <c r="B80" s="65" t="s">
        <v>51</v>
      </c>
      <c r="C80" s="62">
        <f>'план 2021. - извор 01'!C80+'план 2021. - извор 04'!C80+'план 2021. - извор 07'!C80+'план 2021.-извор 08'!C80+'план 2021.-извор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2021.-извор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2021.-извор 15'!E80+'буџетска резерва'!E80</f>
        <v>0</v>
      </c>
      <c r="F80" s="63">
        <f t="shared" si="5"/>
        <v>0</v>
      </c>
    </row>
    <row r="81" spans="1:6" x14ac:dyDescent="0.3">
      <c r="A81" s="64">
        <v>431200</v>
      </c>
      <c r="B81" s="65" t="s">
        <v>52</v>
      </c>
      <c r="C81" s="62">
        <f>'план 2021. - извор 01'!C81+'план 2021. - извор 04'!C81+'план 2021. - извор 07'!C81+'план 2021.-извор 08'!C81+'план 2021.-извор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2021.-извор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2021.-извор 15'!E81+'буџетска резерва'!E81</f>
        <v>0</v>
      </c>
      <c r="F81" s="63">
        <f t="shared" si="5"/>
        <v>0</v>
      </c>
    </row>
    <row r="82" spans="1:6" x14ac:dyDescent="0.3">
      <c r="A82" s="68">
        <v>440000</v>
      </c>
      <c r="B82" s="113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x14ac:dyDescent="0.3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x14ac:dyDescent="0.3">
      <c r="A84" s="74">
        <v>441100</v>
      </c>
      <c r="B84" s="75" t="s">
        <v>53</v>
      </c>
      <c r="C84" s="62">
        <f>'план 2021. - извор 01'!C84+'план 2021. - извор 04'!C84+'план 2021. - извор 07'!C84+'план 2021.-извор 08'!C84+'план 2021.-извор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2021.-извор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2021.-извор 15'!E84+'буџетска резерва'!E84</f>
        <v>0</v>
      </c>
      <c r="F84" s="63">
        <f t="shared" ref="F84:F97" si="15">C84+D84+E84</f>
        <v>0</v>
      </c>
    </row>
    <row r="85" spans="1:6" x14ac:dyDescent="0.3">
      <c r="A85" s="76">
        <v>441400</v>
      </c>
      <c r="B85" s="77" t="s">
        <v>120</v>
      </c>
      <c r="C85" s="62">
        <f>'план 2021. - извор 01'!C85+'план 2021. - извор 04'!C85+'план 2021. - извор 07'!C85+'план 2021.-извор 08'!C85+'план 2021.-извор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2021.-извор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2021.-извор 15'!E85+'буџетска резерва'!E85</f>
        <v>0</v>
      </c>
      <c r="F85" s="63">
        <f t="shared" si="15"/>
        <v>0</v>
      </c>
    </row>
    <row r="86" spans="1:6" x14ac:dyDescent="0.3">
      <c r="A86" s="78">
        <v>444100</v>
      </c>
      <c r="B86" s="77" t="s">
        <v>54</v>
      </c>
      <c r="C86" s="62">
        <f>'план 2021. - извор 01'!C86+'план 2021. - извор 04'!C86+'план 2021. - извор 07'!C86+'план 2021.-извор 08'!C86+'план 2021.-извор 15'!C86+'буџетска резерва'!C86</f>
        <v>0</v>
      </c>
      <c r="D86" s="62">
        <f>'план 2021. - извор 01'!D86+'план 2021. - извор 04'!D86+'план 2021. - извор 07'!D86+'план 2021.-извор 08'!D86+'план 2021.-извор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2021.-извор 15'!E86+'буџетска резерва'!E86</f>
        <v>0</v>
      </c>
      <c r="F86" s="63">
        <f t="shared" si="15"/>
        <v>0</v>
      </c>
    </row>
    <row r="87" spans="1:6" x14ac:dyDescent="0.3">
      <c r="A87" s="78">
        <v>444200</v>
      </c>
      <c r="B87" s="77" t="s">
        <v>55</v>
      </c>
      <c r="C87" s="62">
        <f>'план 2021. - извор 01'!C87+'план 2021. - извор 04'!C87+'план 2021. - извор 07'!C87+'план 2021.-извор 08'!C87+'план 2021.-извор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2021.-извор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2021.-извор 15'!E87+'буџетска резерва'!E87</f>
        <v>0</v>
      </c>
      <c r="F87" s="63">
        <f t="shared" si="15"/>
        <v>0</v>
      </c>
    </row>
    <row r="88" spans="1:6" x14ac:dyDescent="0.3">
      <c r="A88" s="76">
        <v>444300</v>
      </c>
      <c r="B88" s="79" t="s">
        <v>121</v>
      </c>
      <c r="C88" s="62">
        <f>'план 2021. - извор 01'!C88+'план 2021. - извор 04'!C88+'план 2021. - извор 07'!C88+'план 2021.-извор 08'!C88+'план 2021.-извор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2021.-извор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2021.-извор 15'!E88+'буџетска резерва'!E88</f>
        <v>0</v>
      </c>
      <c r="F88" s="63">
        <f t="shared" si="15"/>
        <v>0</v>
      </c>
    </row>
    <row r="89" spans="1:6" x14ac:dyDescent="0.3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x14ac:dyDescent="0.3">
      <c r="A90" s="107">
        <v>465112</v>
      </c>
      <c r="B90" s="108" t="s">
        <v>147</v>
      </c>
      <c r="C90" s="62">
        <f>'план 2021. - извор 01'!C90+'план 2021. - извор 04'!C90+'план 2021. - извор 07'!C90+'план 2021.-извор 08'!C90+'план 2021.-извор 15'!C90+'буџетска резерва'!C90</f>
        <v>0</v>
      </c>
      <c r="D90" s="62">
        <f>'план 2021. - извор 01'!D90+'план 2021. - извор 04'!D90+'план 2021. - извор 07'!D90+'план 2021.-извор 08'!D90+'план 2021.-извор 15'!D90+'буџетска резерва'!D90</f>
        <v>0</v>
      </c>
      <c r="E90" s="62">
        <f>'план 2021. - извор 01'!E90+'план 2021. - извор 04'!E90+'план 2021. - извор 07'!E90+'план 2021.-извор 08'!E90+'план 2021.-извор 15'!E90+'буџетска резерва'!E90</f>
        <v>0</v>
      </c>
      <c r="F90" s="112">
        <f t="shared" si="17"/>
        <v>0</v>
      </c>
    </row>
    <row r="91" spans="1:6" x14ac:dyDescent="0.3">
      <c r="A91" s="50">
        <v>480000</v>
      </c>
      <c r="B91" s="51" t="s">
        <v>56</v>
      </c>
      <c r="C91" s="52">
        <f>SUM(C92+C94+C97+C99)</f>
        <v>20000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20000</v>
      </c>
    </row>
    <row r="92" spans="1:6" x14ac:dyDescent="0.3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x14ac:dyDescent="0.3">
      <c r="A93" s="60">
        <v>481900</v>
      </c>
      <c r="B93" s="61" t="s">
        <v>58</v>
      </c>
      <c r="C93" s="62">
        <f>'план 2021. - извор 01'!C93+'план 2021. - извор 04'!C93+'план 2021. - извор 07'!C93+'план 2021.-извор 08'!C93+'план 2021.-извор 15'!C93+'буџетска резерва'!C93</f>
        <v>0</v>
      </c>
      <c r="D93" s="62">
        <f>'план 2021. - извор 01'!D93+'план 2021. - извор 04'!D93+'план 2021. - извор 07'!D93+'план 2021.-извор 08'!D93+'план 2021.-извор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2021.-извор 15'!E93+'буџетска резерва'!E93</f>
        <v>0</v>
      </c>
      <c r="F93" s="63">
        <f t="shared" si="15"/>
        <v>0</v>
      </c>
    </row>
    <row r="94" spans="1:6" x14ac:dyDescent="0.3">
      <c r="A94" s="55">
        <v>482000</v>
      </c>
      <c r="B94" s="56" t="s">
        <v>122</v>
      </c>
      <c r="C94" s="66">
        <f>C95+C96</f>
        <v>20000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20000</v>
      </c>
    </row>
    <row r="95" spans="1:6" x14ac:dyDescent="0.3">
      <c r="A95" s="64">
        <v>482100</v>
      </c>
      <c r="B95" s="65" t="s">
        <v>59</v>
      </c>
      <c r="C95" s="62">
        <f>'план 2021. - извор 01'!C95+'план 2021. - извор 04'!C95+'план 2021. - извор 07'!C95+'план 2021.-извор 08'!C95+'план 2021.-извор 15'!C95+'буџетска резерва'!C95</f>
        <v>0</v>
      </c>
      <c r="D95" s="62">
        <f>'план 2021. - извор 01'!D95+'план 2021. - извор 04'!D95+'план 2021. - извор 07'!D95+'план 2021.-извор 08'!D95+'план 2021.-извор 15'!D95+'буџетска резерва'!D95</f>
        <v>0</v>
      </c>
      <c r="E95" s="62">
        <f>'план 2021. - извор 01'!E95+'план 2021. - извор 04'!E95+'план 2021. - извор 07'!E95+'план 2021.-извор 08'!E95+'план 2021.-извор 15'!E95+'буџетска резерва'!E95</f>
        <v>0</v>
      </c>
      <c r="F95" s="63">
        <f t="shared" si="15"/>
        <v>0</v>
      </c>
    </row>
    <row r="96" spans="1:6" x14ac:dyDescent="0.3">
      <c r="A96" s="64">
        <v>482200</v>
      </c>
      <c r="B96" s="65" t="s">
        <v>60</v>
      </c>
      <c r="C96" s="62">
        <f>'план 2021. - извор 01'!C96+'план 2021. - извор 04'!C96+'план 2021. - извор 07'!C96+'план 2021.-извор 08'!C96+'план 2021.-извор 15'!C96+'буџетска резерва'!C96</f>
        <v>20000</v>
      </c>
      <c r="D96" s="62">
        <f>'план 2021. - извор 01'!D96+'план 2021. - извор 04'!D96+'план 2021. - извор 07'!D96+'план 2021.-извор 08'!D96+'план 2021.-извор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2021.-извор 15'!E96+'буџетска резерва'!E96</f>
        <v>0</v>
      </c>
      <c r="F96" s="63">
        <f t="shared" si="15"/>
        <v>20000</v>
      </c>
    </row>
    <row r="97" spans="1:6" x14ac:dyDescent="0.3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x14ac:dyDescent="0.3">
      <c r="A98" s="64">
        <v>483100</v>
      </c>
      <c r="B98" s="65" t="s">
        <v>124</v>
      </c>
      <c r="C98" s="62">
        <f>'план 2021. - извор 01'!C98+'план 2021. - извор 04'!C98+'план 2021. - извор 07'!C98+'план 2021.-извор 08'!C98+'план 2021.-извор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2021.-извор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2021.-извор 15'!E98+'буџетска резерва'!E98</f>
        <v>0</v>
      </c>
      <c r="F98" s="63">
        <f>C98+D98+E98</f>
        <v>0</v>
      </c>
    </row>
    <row r="99" spans="1:6" ht="27.6" x14ac:dyDescent="0.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x14ac:dyDescent="0.3">
      <c r="A100" s="64">
        <v>485100</v>
      </c>
      <c r="B100" s="65" t="s">
        <v>126</v>
      </c>
      <c r="C100" s="62">
        <f>'план 2021. - извор 01'!C100+'план 2021. - извор 04'!C100+'план 2021. - извор 07'!C100+'план 2021.-извор 08'!C100+'план 2021.-извор 15'!C100+'буџетска резерва'!C100</f>
        <v>0</v>
      </c>
      <c r="D100" s="62">
        <f>'план 2021. - извор 01'!D100+'план 2021. - извор 04'!D100+'план 2021. - извор 07'!D100+'план 2021.-извор 08'!D100+'план 2021.-извор 15'!D100+'буџетска резерва'!D100</f>
        <v>0</v>
      </c>
      <c r="E100" s="62">
        <f>'план 2021. - извор 01'!E100+'план 2021. - извор 04'!E100+'план 2021. - извор 07'!E100+'план 2021.-извор 08'!E100+'план 2021.-извор 15'!E100+'буџетска резерва'!E100</f>
        <v>0</v>
      </c>
      <c r="F100" s="63">
        <f>C100+D100+E100</f>
        <v>0</v>
      </c>
    </row>
    <row r="101" spans="1:6" x14ac:dyDescent="0.3">
      <c r="A101" s="84">
        <v>500000</v>
      </c>
      <c r="B101" s="85" t="s">
        <v>95</v>
      </c>
      <c r="C101" s="86">
        <f>SUM(C102+C113)</f>
        <v>854000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854000</v>
      </c>
    </row>
    <row r="102" spans="1:6" x14ac:dyDescent="0.3">
      <c r="A102" s="50">
        <v>510000</v>
      </c>
      <c r="B102" s="51" t="s">
        <v>61</v>
      </c>
      <c r="C102" s="52">
        <f>SUM(C103+C106+C111)</f>
        <v>854000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854000</v>
      </c>
    </row>
    <row r="103" spans="1:6" x14ac:dyDescent="0.3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x14ac:dyDescent="0.3">
      <c r="A104" s="64">
        <v>511300</v>
      </c>
      <c r="B104" s="65" t="s">
        <v>63</v>
      </c>
      <c r="C104" s="62">
        <f>'план 2021. - извор 01'!C104+'план 2021. - извор 04'!C104+'план 2021. - извор 07'!C104+'план 2021.-извор 08'!C104+'план 2021.-извор 15'!C104+'буџетска резерва'!C104</f>
        <v>0</v>
      </c>
      <c r="D104" s="62">
        <f>'план 2021. - извор 01'!D104+'план 2021. - извор 04'!D104+'план 2021. - извор 07'!D104+'план 2021.-извор 08'!D104+'план 2021.-извор 15'!D104+'буџетска резерва'!D104</f>
        <v>0</v>
      </c>
      <c r="E104" s="62">
        <f>'план 2021. - извор 01'!E104+'план 2021. - извор 04'!E104+'план 2021. - извор 07'!E104+'план 2021.-извор 08'!E104+'план 2021.-извор 15'!E104+'буџетска резерва'!E104</f>
        <v>0</v>
      </c>
      <c r="F104" s="63">
        <f>C104+D104+E104</f>
        <v>0</v>
      </c>
    </row>
    <row r="105" spans="1:6" x14ac:dyDescent="0.3">
      <c r="A105" s="64">
        <v>511400</v>
      </c>
      <c r="B105" s="65" t="s">
        <v>96</v>
      </c>
      <c r="C105" s="62">
        <f>'план 2021. - извор 01'!C105+'план 2021. - извор 04'!C105+'план 2021. - извор 07'!C105+'план 2021.-извор 08'!C105+'план 2021.-извор 15'!C105+'буџетска резерва'!C105</f>
        <v>0</v>
      </c>
      <c r="D105" s="62">
        <f>'план 2021. - извор 01'!D105+'план 2021. - извор 04'!D105+'план 2021. - извор 07'!D105+'план 2021.-извор 08'!D105+'план 2021.-извор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2021.-извор 15'!E105+'буџетска резерва'!E105</f>
        <v>0</v>
      </c>
      <c r="F105" s="63">
        <f>C105+D105+E105</f>
        <v>0</v>
      </c>
    </row>
    <row r="106" spans="1:6" x14ac:dyDescent="0.3">
      <c r="A106" s="55">
        <v>512000</v>
      </c>
      <c r="B106" s="56" t="s">
        <v>64</v>
      </c>
      <c r="C106" s="66">
        <f>SUM(C107:C110)</f>
        <v>854000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854000</v>
      </c>
    </row>
    <row r="107" spans="1:6" x14ac:dyDescent="0.3">
      <c r="A107" s="60">
        <v>512200</v>
      </c>
      <c r="B107" s="61" t="s">
        <v>65</v>
      </c>
      <c r="C107" s="62">
        <f>'план 2021. - извор 01'!C107+'план 2021. - извор 04'!C107+'план 2021. - извор 07'!C107+'план 2021.-извор 08'!C107+'план 2021.-извор 15'!C107+'буџетска резерва'!C107</f>
        <v>374000</v>
      </c>
      <c r="D107" s="62">
        <f>'план 2021. - извор 01'!D107+'план 2021. - извор 04'!D107+'план 2021. - извор 07'!D107+'план 2021.-извор 08'!D107+'план 2021.-извор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2021.-извор 15'!E107+'буџетска резерва'!E107</f>
        <v>0</v>
      </c>
      <c r="F107" s="63">
        <f t="shared" si="29"/>
        <v>374000</v>
      </c>
    </row>
    <row r="108" spans="1:6" x14ac:dyDescent="0.3">
      <c r="A108" s="64">
        <v>512600</v>
      </c>
      <c r="B108" s="65" t="s">
        <v>97</v>
      </c>
      <c r="C108" s="62">
        <f>'план 2021. - извор 01'!C108+'план 2021. - извор 04'!C108+'план 2021. - извор 07'!C108+'план 2021.-извор 08'!C108+'план 2021.-извор 15'!C108+'буџетска резерва'!C108</f>
        <v>360000</v>
      </c>
      <c r="D108" s="62">
        <f>'план 2021. - извор 01'!D108+'план 2021. - извор 04'!D108+'план 2021. - извор 07'!D108+'план 2021.-извор 08'!D108+'план 2021.-извор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2021.-извор 15'!E108+'буџетска резерва'!E108</f>
        <v>0</v>
      </c>
      <c r="F108" s="63">
        <f t="shared" si="29"/>
        <v>360000</v>
      </c>
    </row>
    <row r="109" spans="1:6" x14ac:dyDescent="0.3">
      <c r="A109" s="64">
        <v>512800</v>
      </c>
      <c r="B109" s="65" t="s">
        <v>66</v>
      </c>
      <c r="C109" s="62">
        <f>'план 2021. - извор 01'!C109+'план 2021. - извор 04'!C109+'план 2021. - извор 07'!C109+'план 2021.-извор 08'!C109+'план 2021.-извор 15'!C109+'буџетска резерва'!C109</f>
        <v>0</v>
      </c>
      <c r="D109" s="62">
        <f>'план 2021. - извор 01'!D109+'план 2021. - извор 04'!D109+'план 2021. - извор 07'!D109+'план 2021.-извор 08'!D109+'план 2021.-извор 15'!D109+'буџетска резерва'!D109</f>
        <v>0</v>
      </c>
      <c r="E109" s="62">
        <f>'план 2021. - извор 01'!E109+'план 2021. - извор 04'!E109+'план 2021. - извор 07'!E109+'план 2021.-извор 08'!E109+'план 2021.-извор 15'!E109+'буџетска резерва'!E109</f>
        <v>0</v>
      </c>
      <c r="F109" s="63">
        <f t="shared" si="29"/>
        <v>0</v>
      </c>
    </row>
    <row r="110" spans="1:6" x14ac:dyDescent="0.3">
      <c r="A110" s="64">
        <v>512900</v>
      </c>
      <c r="B110" s="65" t="s">
        <v>98</v>
      </c>
      <c r="C110" s="62">
        <f>'план 2021. - извор 01'!C110+'план 2021. - извор 04'!C110+'план 2021. - извор 07'!C110+'план 2021.-извор 08'!C110+'план 2021.-извор 15'!C110+'буџетска резерва'!C110</f>
        <v>120000</v>
      </c>
      <c r="D110" s="62">
        <f>'план 2021. - извор 01'!D110+'план 2021. - извор 04'!D110+'план 2021. - извор 07'!D110+'план 2021.-извор 08'!D110+'план 2021.-извор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2021.-извор 15'!E110+'буџетска резерва'!E110</f>
        <v>0</v>
      </c>
      <c r="F110" s="63">
        <f t="shared" si="29"/>
        <v>120000</v>
      </c>
    </row>
    <row r="111" spans="1:6" x14ac:dyDescent="0.3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" x14ac:dyDescent="0.3">
      <c r="A112" s="64">
        <v>515100</v>
      </c>
      <c r="B112" s="65" t="s">
        <v>68</v>
      </c>
      <c r="C112" s="62">
        <f>'план 2021. - извор 01'!C112+'план 2021. - извор 04'!C112+'план 2021. - извор 07'!C112+'план 2021.-извор 08'!C112+'план 2021.-извор 15'!C112+'буџетска резерва'!C112</f>
        <v>0</v>
      </c>
      <c r="D112" s="62">
        <f>'план 2021. - извор 01'!D112+'план 2021. - извор 04'!D112+'план 2021. - извор 07'!D112+'план 2021.-извор 08'!D112+'план 2021.-извор 15'!D112+'буџетска резерва'!D112</f>
        <v>0</v>
      </c>
      <c r="E112" s="62">
        <f>'план 2021. - извор 01'!E112+'план 2021. - извор 04'!E112+'план 2021. - извор 07'!E112+'план 2021.-извор 08'!E112+'план 2021.-извор 15'!E112+'буџетска резерва'!E112</f>
        <v>0</v>
      </c>
      <c r="F112" s="63">
        <f>C112+D112+E112</f>
        <v>0</v>
      </c>
    </row>
    <row r="113" spans="1:6" x14ac:dyDescent="0.3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3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5" thickBot="1" x14ac:dyDescent="0.35">
      <c r="A115" s="88">
        <v>523100</v>
      </c>
      <c r="B115" s="89" t="s">
        <v>71</v>
      </c>
      <c r="C115" s="62">
        <f>'план 2021. - извор 01'!C115+'план 2021. - извор 04'!C115+'план 2021. - извор 07'!C115+'план 2021.-извор 08'!C115+'план 2021.-извор 15'!C115+'буџетска резерва'!C115</f>
        <v>0</v>
      </c>
      <c r="D115" s="62">
        <f>'план 2021. - извор 01'!D115+'план 2021. - извор 04'!D115+'план 2021. - извор 07'!D115+'план 2021.-извор 08'!D115+'план 2021.-извор 15'!D115+'буџетска резерва'!D115</f>
        <v>0</v>
      </c>
      <c r="E115" s="62">
        <f>'план 2021. - извор 01'!E115+'план 2021. - извор 04'!E115+'план 2021. - извор 07'!E115+'план 2021.-извор 08'!E115+'план 2021.-извор 15'!E115+'буџетска резерва'!E115</f>
        <v>0</v>
      </c>
      <c r="F115" s="63">
        <f>C115+D115+E115</f>
        <v>0</v>
      </c>
    </row>
    <row r="116" spans="1:6" ht="15" thickBot="1" x14ac:dyDescent="0.35">
      <c r="A116" s="90" t="s">
        <v>72</v>
      </c>
      <c r="B116" s="91" t="s">
        <v>73</v>
      </c>
      <c r="C116" s="92">
        <f>C12+C101</f>
        <v>55380725</v>
      </c>
      <c r="D116" s="93">
        <f>D12+D101</f>
        <v>7100000</v>
      </c>
      <c r="E116" s="94">
        <f>E12+E101</f>
        <v>71000000</v>
      </c>
      <c r="F116" s="95">
        <f t="shared" ref="F116" si="33">SUM(C116:E116)</f>
        <v>133480725</v>
      </c>
    </row>
    <row r="117" spans="1:6" x14ac:dyDescent="0.3">
      <c r="A117" s="24"/>
      <c r="B117" s="24"/>
      <c r="C117" s="24"/>
      <c r="D117" s="24"/>
      <c r="E117" s="24"/>
      <c r="F117" s="34"/>
    </row>
    <row r="118" spans="1:6" x14ac:dyDescent="0.3">
      <c r="A118" s="24"/>
      <c r="B118" s="24"/>
      <c r="C118" s="33"/>
      <c r="D118" s="33"/>
      <c r="E118" s="33"/>
      <c r="F118" s="34"/>
    </row>
    <row r="119" spans="1:6" x14ac:dyDescent="0.3">
      <c r="A119" s="24"/>
      <c r="B119" s="24"/>
      <c r="C119" s="33"/>
      <c r="D119" s="96"/>
      <c r="E119" s="33"/>
      <c r="F119" s="34"/>
    </row>
    <row r="120" spans="1:6" x14ac:dyDescent="0.3">
      <c r="A120" s="24"/>
      <c r="B120" s="24"/>
      <c r="C120" s="33"/>
      <c r="D120" s="96"/>
      <c r="E120" s="33"/>
      <c r="F120" s="34"/>
    </row>
    <row r="121" spans="1:6" x14ac:dyDescent="0.3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74803149606299213" bottom="0.74803149606299213" header="0.31496062992125984" footer="0.31496062992125984"/>
  <pageSetup paperSize="9" scale="76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план 2021.-извор 15</vt:lpstr>
      <vt:lpstr>буџетска резерва</vt:lpstr>
      <vt:lpstr>план 2021.-укупно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Danica</cp:lastModifiedBy>
  <cp:lastPrinted>2021-12-12T17:55:19Z</cp:lastPrinted>
  <dcterms:created xsi:type="dcterms:W3CDTF">2017-11-23T09:01:40Z</dcterms:created>
  <dcterms:modified xsi:type="dcterms:W3CDTF">2021-12-12T17:55:36Z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